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elena\Documents\3. DJEČJI VRTIĆ OMIŠ 2024\7. PRIJEDLOG PRORAČUNA 2025\"/>
    </mc:Choice>
  </mc:AlternateContent>
  <xr:revisionPtr revIDLastSave="0" documentId="13_ncr:1_{B1B79CAF-A45A-422D-9490-53E9CB6F42C7}" xr6:coauthVersionLast="47" xr6:coauthVersionMax="47" xr10:uidLastSave="{00000000-0000-0000-0000-000000000000}"/>
  <bookViews>
    <workbookView xWindow="-120" yWindow="-120" windowWidth="38640" windowHeight="21120" tabRatio="84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  <sheet name="List2" sheetId="2" r:id="rId8"/>
  </sheets>
  <definedNames>
    <definedName name="_xlnm.Print_Titles" localSheetId="6">'POSEBNI DIO'!$5:$5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0" l="1"/>
  <c r="F24" i="3"/>
  <c r="F19" i="8" l="1"/>
  <c r="E19" i="8"/>
  <c r="F40" i="8"/>
  <c r="E40" i="8"/>
  <c r="C45" i="8" l="1"/>
  <c r="F49" i="8"/>
  <c r="E49" i="8"/>
  <c r="D24" i="3" l="1"/>
  <c r="H28" i="3"/>
  <c r="G28" i="3"/>
  <c r="H13" i="3"/>
  <c r="H14" i="3"/>
  <c r="H15" i="3"/>
  <c r="H16" i="3"/>
  <c r="H17" i="3"/>
  <c r="H12" i="3"/>
  <c r="G13" i="3"/>
  <c r="G14" i="3"/>
  <c r="G15" i="3"/>
  <c r="G16" i="3"/>
  <c r="G17" i="3"/>
  <c r="G12" i="3"/>
  <c r="F11" i="3"/>
  <c r="E11" i="3"/>
  <c r="D11" i="3"/>
  <c r="B39" i="8"/>
  <c r="H11" i="3" l="1"/>
  <c r="G11" i="3"/>
  <c r="D39" i="8"/>
  <c r="C39" i="8"/>
  <c r="F25" i="8"/>
  <c r="F24" i="8" s="1"/>
  <c r="E25" i="8"/>
  <c r="E24" i="8" s="1"/>
  <c r="D24" i="8"/>
  <c r="C24" i="8"/>
  <c r="B24" i="8"/>
  <c r="D18" i="8"/>
  <c r="C18" i="8"/>
  <c r="B18" i="8"/>
  <c r="H31" i="3"/>
  <c r="G31" i="3"/>
  <c r="H30" i="3"/>
  <c r="G30" i="3"/>
  <c r="H26" i="3"/>
  <c r="H27" i="3"/>
  <c r="H25" i="3"/>
  <c r="G26" i="3"/>
  <c r="G27" i="3"/>
  <c r="G25" i="3"/>
  <c r="F47" i="8"/>
  <c r="F48" i="8"/>
  <c r="F50" i="8"/>
  <c r="F46" i="8"/>
  <c r="E47" i="8"/>
  <c r="E48" i="8"/>
  <c r="E50" i="8"/>
  <c r="E46" i="8"/>
  <c r="F44" i="8"/>
  <c r="E44" i="8"/>
  <c r="F42" i="8"/>
  <c r="F41" i="8"/>
  <c r="E42" i="8"/>
  <c r="E41" i="8"/>
  <c r="F38" i="8"/>
  <c r="E38" i="8"/>
  <c r="F36" i="8"/>
  <c r="E36" i="8"/>
  <c r="F34" i="8"/>
  <c r="F33" i="8"/>
  <c r="E34" i="8"/>
  <c r="E33" i="8"/>
  <c r="F23" i="8"/>
  <c r="E23" i="8"/>
  <c r="F21" i="8"/>
  <c r="F20" i="8"/>
  <c r="F18" i="8" s="1"/>
  <c r="E21" i="8"/>
  <c r="E20" i="8"/>
  <c r="F17" i="8"/>
  <c r="E17" i="8"/>
  <c r="F15" i="8"/>
  <c r="E15" i="8"/>
  <c r="F13" i="8"/>
  <c r="F12" i="8"/>
  <c r="E13" i="8"/>
  <c r="E12" i="8"/>
  <c r="E39" i="8" l="1"/>
  <c r="F39" i="8"/>
  <c r="E18" i="8"/>
  <c r="I47" i="11" l="1"/>
  <c r="I46" i="11" s="1"/>
  <c r="I45" i="11" s="1"/>
  <c r="H47" i="11"/>
  <c r="H46" i="11" s="1"/>
  <c r="H45" i="11" s="1"/>
  <c r="G46" i="11"/>
  <c r="G45" i="11" s="1"/>
  <c r="F46" i="11"/>
  <c r="F45" i="11" s="1"/>
  <c r="E46" i="11"/>
  <c r="E45" i="11" s="1"/>
  <c r="I29" i="11" l="1"/>
  <c r="H29" i="11"/>
  <c r="I28" i="11"/>
  <c r="H28" i="11"/>
  <c r="H27" i="11" s="1"/>
  <c r="H26" i="11" s="1"/>
  <c r="G27" i="11"/>
  <c r="G26" i="11" s="1"/>
  <c r="F27" i="11"/>
  <c r="F26" i="11" s="1"/>
  <c r="E27" i="11"/>
  <c r="E26" i="11" s="1"/>
  <c r="I60" i="11"/>
  <c r="I59" i="11" s="1"/>
  <c r="I58" i="11" s="1"/>
  <c r="H60" i="11"/>
  <c r="H59" i="11" s="1"/>
  <c r="H58" i="11" s="1"/>
  <c r="G59" i="11"/>
  <c r="F59" i="11"/>
  <c r="F58" i="11" s="1"/>
  <c r="E59" i="11"/>
  <c r="E58" i="11" s="1"/>
  <c r="G58" i="11"/>
  <c r="I35" i="11"/>
  <c r="I34" i="11" s="1"/>
  <c r="I33" i="11" s="1"/>
  <c r="H35" i="11"/>
  <c r="H34" i="11" s="1"/>
  <c r="H33" i="11" s="1"/>
  <c r="G34" i="11"/>
  <c r="G33" i="11" s="1"/>
  <c r="F34" i="11"/>
  <c r="F33" i="11" s="1"/>
  <c r="E34" i="11"/>
  <c r="E33" i="11" s="1"/>
  <c r="I84" i="11"/>
  <c r="I83" i="11"/>
  <c r="I80" i="11"/>
  <c r="I79" i="11"/>
  <c r="I78" i="11"/>
  <c r="I74" i="11"/>
  <c r="I70" i="11"/>
  <c r="I66" i="11"/>
  <c r="I63" i="11"/>
  <c r="I57" i="11"/>
  <c r="I54" i="11"/>
  <c r="I50" i="11"/>
  <c r="I44" i="11"/>
  <c r="I41" i="11"/>
  <c r="I38" i="11"/>
  <c r="I32" i="11"/>
  <c r="I25" i="11"/>
  <c r="I24" i="11"/>
  <c r="I23" i="11"/>
  <c r="I20" i="11"/>
  <c r="I19" i="11"/>
  <c r="I18" i="11"/>
  <c r="I15" i="11"/>
  <c r="I12" i="11"/>
  <c r="I11" i="11"/>
  <c r="H84" i="11"/>
  <c r="H83" i="11"/>
  <c r="H80" i="11"/>
  <c r="H79" i="11"/>
  <c r="H78" i="11"/>
  <c r="H74" i="11"/>
  <c r="H70" i="11"/>
  <c r="H66" i="11"/>
  <c r="H63" i="11"/>
  <c r="H57" i="11"/>
  <c r="H54" i="11"/>
  <c r="H50" i="11"/>
  <c r="H44" i="11"/>
  <c r="H41" i="11"/>
  <c r="H38" i="11"/>
  <c r="H32" i="11"/>
  <c r="H25" i="11"/>
  <c r="H24" i="11"/>
  <c r="H23" i="11"/>
  <c r="H20" i="11"/>
  <c r="H19" i="11"/>
  <c r="H18" i="11"/>
  <c r="H15" i="11"/>
  <c r="H12" i="11"/>
  <c r="H11" i="11"/>
  <c r="I27" i="11" l="1"/>
  <c r="I26" i="11" s="1"/>
  <c r="D29" i="3" l="1"/>
  <c r="D23" i="3" s="1"/>
  <c r="H29" i="3"/>
  <c r="G29" i="3"/>
  <c r="F29" i="3"/>
  <c r="F23" i="3" s="1"/>
  <c r="E29" i="3"/>
  <c r="F45" i="8" l="1"/>
  <c r="E45" i="8"/>
  <c r="D45" i="8"/>
  <c r="B45" i="8"/>
  <c r="F27" i="10" s="1"/>
  <c r="F43" i="8"/>
  <c r="E43" i="8"/>
  <c r="D43" i="8"/>
  <c r="C43" i="8"/>
  <c r="B43" i="8"/>
  <c r="F37" i="8"/>
  <c r="E37" i="8"/>
  <c r="D37" i="8"/>
  <c r="C37" i="8"/>
  <c r="B37" i="8"/>
  <c r="F35" i="8"/>
  <c r="E35" i="8"/>
  <c r="D35" i="8"/>
  <c r="C35" i="8"/>
  <c r="B35" i="8"/>
  <c r="F32" i="8"/>
  <c r="E32" i="8"/>
  <c r="D32" i="8"/>
  <c r="C32" i="8"/>
  <c r="B32" i="8"/>
  <c r="F22" i="8"/>
  <c r="E22" i="8"/>
  <c r="D22" i="8"/>
  <c r="C22" i="8"/>
  <c r="F16" i="8"/>
  <c r="E16" i="8"/>
  <c r="D16" i="8"/>
  <c r="C16" i="8"/>
  <c r="F14" i="8"/>
  <c r="E14" i="8"/>
  <c r="D14" i="8"/>
  <c r="C14" i="8"/>
  <c r="F11" i="8"/>
  <c r="E11" i="8"/>
  <c r="D11" i="8"/>
  <c r="C11" i="8"/>
  <c r="B11" i="8"/>
  <c r="B14" i="8"/>
  <c r="B16" i="8"/>
  <c r="B22" i="8"/>
  <c r="J13" i="10"/>
  <c r="I13" i="10"/>
  <c r="H13" i="10"/>
  <c r="G13" i="10"/>
  <c r="H24" i="3"/>
  <c r="J12" i="10" s="1"/>
  <c r="G24" i="3"/>
  <c r="I12" i="10" s="1"/>
  <c r="H12" i="10"/>
  <c r="E24" i="3"/>
  <c r="G12" i="10" s="1"/>
  <c r="F13" i="10"/>
  <c r="F12" i="10"/>
  <c r="J9" i="10"/>
  <c r="J8" i="10" s="1"/>
  <c r="I9" i="10"/>
  <c r="I8" i="10" s="1"/>
  <c r="H9" i="10"/>
  <c r="H8" i="10" s="1"/>
  <c r="G9" i="10"/>
  <c r="G8" i="10" s="1"/>
  <c r="D10" i="3"/>
  <c r="I82" i="11"/>
  <c r="I81" i="11" s="1"/>
  <c r="I77" i="11"/>
  <c r="I76" i="11" s="1"/>
  <c r="I73" i="11"/>
  <c r="I72" i="11" s="1"/>
  <c r="I71" i="11" s="1"/>
  <c r="I69" i="11"/>
  <c r="I68" i="11" s="1"/>
  <c r="I65" i="11"/>
  <c r="I64" i="11" s="1"/>
  <c r="I62" i="11"/>
  <c r="I61" i="11" s="1"/>
  <c r="I56" i="11"/>
  <c r="I55" i="11" s="1"/>
  <c r="I53" i="11"/>
  <c r="I52" i="11" s="1"/>
  <c r="I49" i="11"/>
  <c r="I48" i="11" s="1"/>
  <c r="I43" i="11"/>
  <c r="I42" i="11" s="1"/>
  <c r="I40" i="11"/>
  <c r="I39" i="11" s="1"/>
  <c r="I37" i="11"/>
  <c r="I36" i="11" s="1"/>
  <c r="I31" i="11"/>
  <c r="I30" i="11" s="1"/>
  <c r="I22" i="11"/>
  <c r="I21" i="11" s="1"/>
  <c r="I17" i="11"/>
  <c r="I16" i="11" s="1"/>
  <c r="I14" i="11"/>
  <c r="I13" i="11" s="1"/>
  <c r="I10" i="11"/>
  <c r="I9" i="11" s="1"/>
  <c r="H69" i="11"/>
  <c r="H68" i="11" s="1"/>
  <c r="G69" i="11"/>
  <c r="G68" i="11" s="1"/>
  <c r="F69" i="11"/>
  <c r="F68" i="11" s="1"/>
  <c r="E69" i="11"/>
  <c r="E68" i="11" s="1"/>
  <c r="E67" i="11" s="1"/>
  <c r="H65" i="11"/>
  <c r="H64" i="11" s="1"/>
  <c r="G65" i="11"/>
  <c r="G64" i="11" s="1"/>
  <c r="F65" i="11"/>
  <c r="F64" i="11" s="1"/>
  <c r="E65" i="11"/>
  <c r="E64" i="11" s="1"/>
  <c r="H49" i="11"/>
  <c r="H48" i="11" s="1"/>
  <c r="G49" i="11"/>
  <c r="G48" i="11" s="1"/>
  <c r="F49" i="11"/>
  <c r="F48" i="11" s="1"/>
  <c r="E49" i="11"/>
  <c r="E48" i="11" s="1"/>
  <c r="H43" i="11"/>
  <c r="H42" i="11" s="1"/>
  <c r="G43" i="11"/>
  <c r="G42" i="11" s="1"/>
  <c r="F43" i="11"/>
  <c r="F42" i="11" s="1"/>
  <c r="E43" i="11"/>
  <c r="E42" i="11" s="1"/>
  <c r="H37" i="11"/>
  <c r="H36" i="11" s="1"/>
  <c r="G37" i="11"/>
  <c r="G36" i="11" s="1"/>
  <c r="F37" i="11"/>
  <c r="F36" i="11" s="1"/>
  <c r="E37" i="11"/>
  <c r="E36" i="11" s="1"/>
  <c r="H82" i="11"/>
  <c r="H81" i="11" s="1"/>
  <c r="G82" i="11"/>
  <c r="G81" i="11" s="1"/>
  <c r="F82" i="11"/>
  <c r="F81" i="11" s="1"/>
  <c r="E82" i="11"/>
  <c r="E81" i="11" s="1"/>
  <c r="H77" i="11"/>
  <c r="H76" i="11" s="1"/>
  <c r="G77" i="11"/>
  <c r="G76" i="11" s="1"/>
  <c r="F77" i="11"/>
  <c r="F76" i="11" s="1"/>
  <c r="E77" i="11"/>
  <c r="E76" i="11" s="1"/>
  <c r="H73" i="11"/>
  <c r="H72" i="11" s="1"/>
  <c r="H71" i="11" s="1"/>
  <c r="G73" i="11"/>
  <c r="G72" i="11" s="1"/>
  <c r="G71" i="11" s="1"/>
  <c r="F73" i="11"/>
  <c r="F72" i="11" s="1"/>
  <c r="F71" i="11" s="1"/>
  <c r="E73" i="11"/>
  <c r="E72" i="11" s="1"/>
  <c r="E71" i="11" s="1"/>
  <c r="H62" i="11"/>
  <c r="H61" i="11" s="1"/>
  <c r="G62" i="11"/>
  <c r="G61" i="11" s="1"/>
  <c r="F62" i="11"/>
  <c r="F61" i="11" s="1"/>
  <c r="E62" i="11"/>
  <c r="E61" i="11" s="1"/>
  <c r="H56" i="11"/>
  <c r="H55" i="11" s="1"/>
  <c r="G56" i="11"/>
  <c r="G55" i="11" s="1"/>
  <c r="F56" i="11"/>
  <c r="F55" i="11" s="1"/>
  <c r="E56" i="11"/>
  <c r="E55" i="11" s="1"/>
  <c r="H53" i="11"/>
  <c r="H52" i="11" s="1"/>
  <c r="G53" i="11"/>
  <c r="G52" i="11" s="1"/>
  <c r="F53" i="11"/>
  <c r="F52" i="11" s="1"/>
  <c r="E53" i="11"/>
  <c r="E52" i="11" s="1"/>
  <c r="H40" i="11"/>
  <c r="H39" i="11" s="1"/>
  <c r="G40" i="11"/>
  <c r="G39" i="11" s="1"/>
  <c r="F40" i="11"/>
  <c r="F39" i="11" s="1"/>
  <c r="E40" i="11"/>
  <c r="E39" i="11" s="1"/>
  <c r="H31" i="11"/>
  <c r="H30" i="11" s="1"/>
  <c r="G31" i="11"/>
  <c r="G30" i="11" s="1"/>
  <c r="F31" i="11"/>
  <c r="F30" i="11" s="1"/>
  <c r="E31" i="11"/>
  <c r="E30" i="11" s="1"/>
  <c r="H22" i="11"/>
  <c r="H21" i="11" s="1"/>
  <c r="G22" i="11"/>
  <c r="G21" i="11" s="1"/>
  <c r="F22" i="11"/>
  <c r="F21" i="11" s="1"/>
  <c r="E22" i="11"/>
  <c r="E21" i="11" s="1"/>
  <c r="H17" i="11"/>
  <c r="H16" i="11" s="1"/>
  <c r="G17" i="11"/>
  <c r="G16" i="11" s="1"/>
  <c r="F17" i="11"/>
  <c r="F16" i="11" s="1"/>
  <c r="E17" i="11"/>
  <c r="E16" i="11" s="1"/>
  <c r="H14" i="11"/>
  <c r="H13" i="11" s="1"/>
  <c r="G14" i="11"/>
  <c r="G13" i="11" s="1"/>
  <c r="F14" i="11"/>
  <c r="F13" i="11" s="1"/>
  <c r="E14" i="11"/>
  <c r="E13" i="11" s="1"/>
  <c r="H10" i="11"/>
  <c r="H9" i="11" s="1"/>
  <c r="G10" i="11"/>
  <c r="G9" i="11" s="1"/>
  <c r="F10" i="11"/>
  <c r="F9" i="11" s="1"/>
  <c r="E10" i="11"/>
  <c r="E9" i="11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F51" i="11" l="1"/>
  <c r="H51" i="11"/>
  <c r="E51" i="11"/>
  <c r="G11" i="10"/>
  <c r="C13" i="5" s="1"/>
  <c r="C12" i="5" s="1"/>
  <c r="C11" i="5" s="1"/>
  <c r="C10" i="5" s="1"/>
  <c r="B10" i="8"/>
  <c r="H11" i="10"/>
  <c r="D13" i="5" s="1"/>
  <c r="D12" i="5" s="1"/>
  <c r="D11" i="5" s="1"/>
  <c r="D10" i="5" s="1"/>
  <c r="I11" i="10"/>
  <c r="E13" i="5" s="1"/>
  <c r="E12" i="5" s="1"/>
  <c r="E11" i="5" s="1"/>
  <c r="E10" i="5" s="1"/>
  <c r="J11" i="10"/>
  <c r="F13" i="5" s="1"/>
  <c r="F12" i="5" s="1"/>
  <c r="F11" i="5" s="1"/>
  <c r="F10" i="5" s="1"/>
  <c r="H23" i="3"/>
  <c r="G23" i="3"/>
  <c r="H10" i="3"/>
  <c r="G10" i="3"/>
  <c r="G51" i="11"/>
  <c r="G8" i="11"/>
  <c r="F8" i="11"/>
  <c r="E8" i="11"/>
  <c r="H8" i="11"/>
  <c r="I8" i="11"/>
  <c r="I51" i="11"/>
  <c r="F67" i="11"/>
  <c r="G67" i="11"/>
  <c r="H67" i="11"/>
  <c r="I67" i="11"/>
  <c r="F10" i="8"/>
  <c r="E10" i="8"/>
  <c r="D31" i="8"/>
  <c r="E31" i="8"/>
  <c r="F31" i="8"/>
  <c r="C31" i="8"/>
  <c r="C10" i="8"/>
  <c r="F10" i="3"/>
  <c r="E23" i="3"/>
  <c r="E10" i="3"/>
  <c r="F9" i="10"/>
  <c r="F8" i="10" s="1"/>
  <c r="F11" i="10"/>
  <c r="B13" i="5" s="1"/>
  <c r="B12" i="5" s="1"/>
  <c r="B11" i="5" s="1"/>
  <c r="B10" i="5" s="1"/>
  <c r="B31" i="8"/>
  <c r="D10" i="8"/>
  <c r="I75" i="11"/>
  <c r="G75" i="11"/>
  <c r="H75" i="11"/>
  <c r="F75" i="11"/>
  <c r="E75" i="11"/>
  <c r="J14" i="10"/>
  <c r="J22" i="10" s="1"/>
  <c r="G14" i="10" l="1"/>
  <c r="G22" i="10" s="1"/>
  <c r="I14" i="10"/>
  <c r="I22" i="10" s="1"/>
  <c r="H14" i="10"/>
  <c r="H22" i="10" s="1"/>
  <c r="E7" i="11"/>
  <c r="I7" i="11"/>
  <c r="I6" i="11" s="1"/>
  <c r="F14" i="10"/>
  <c r="F22" i="10" s="1"/>
  <c r="G27" i="10" s="1"/>
  <c r="H7" i="11"/>
  <c r="H6" i="11" s="1"/>
  <c r="G7" i="11"/>
  <c r="G6" i="11" s="1"/>
  <c r="F7" i="11"/>
  <c r="F6" i="11" s="1"/>
  <c r="E6" i="11"/>
  <c r="F29" i="10" l="1"/>
  <c r="G28" i="10" l="1"/>
  <c r="G29" i="10" l="1"/>
  <c r="H28" i="10"/>
  <c r="H29" i="10" l="1"/>
  <c r="I28" i="10"/>
  <c r="J28" i="10" s="1"/>
  <c r="J29" i="10" s="1"/>
  <c r="I29" i="10" l="1"/>
</calcChain>
</file>

<file path=xl/sharedStrings.xml><?xml version="1.0" encoding="utf-8"?>
<sst xmlns="http://schemas.openxmlformats.org/spreadsheetml/2006/main" count="338" uniqueCount="145">
  <si>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</si>
  <si>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</si>
  <si>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</si>
  <si>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</si>
  <si>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</si>
  <si>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</si>
  <si>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</si>
  <si>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</si>
  <si>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</si>
  <si>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</si>
  <si>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</si>
  <si>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</si>
  <si>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</si>
  <si>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</si>
  <si>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</si>
  <si>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</si>
  <si>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</si>
  <si>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</si>
  <si>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</si>
  <si>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</si>
  <si>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</si>
  <si>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</si>
  <si>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</si>
  <si>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</si>
  <si>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</si>
  <si>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</si>
  <si>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</si>
  <si>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</si>
  <si>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</si>
  <si>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</si>
  <si>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</si>
  <si>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</si>
  <si>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</si>
  <si>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</si>
  <si>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</si>
  <si>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</si>
  <si>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</si>
  <si>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</si>
  <si>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</si>
  <si>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</si>
  <si>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</si>
  <si>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</si>
  <si>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</si>
  <si>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</si>
  <si>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</si>
  <si>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</si>
  <si>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</si>
  <si>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</si>
  <si>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</si>
  <si>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</si>
  <si>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</si>
  <si>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</si>
  <si>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</si>
  <si>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</si>
  <si>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</si>
  <si>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</si>
  <si>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</si>
  <si>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</si>
  <si>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</si>
  <si>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</si>
  <si>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</si>
  <si>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</si>
  <si>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</si>
  <si>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Glavni program  A01</t>
  </si>
  <si>
    <t>OPĆA DJELATNOST LOKALNE SAMOUPRAVE</t>
  </si>
  <si>
    <t>Program  1010</t>
  </si>
  <si>
    <t>Predškolski odgoj</t>
  </si>
  <si>
    <t>Aktivnost A310001</t>
  </si>
  <si>
    <t>Financiranje redovne djelatnosti dječjih vrtića</t>
  </si>
  <si>
    <t>Izvor financiranja 1.1.</t>
  </si>
  <si>
    <t>PRIHODI OD POREZA, IMOVINE, PRISTOJBI I KAZNI</t>
  </si>
  <si>
    <t>4</t>
  </si>
  <si>
    <t>Izvor financiranja 1.2.</t>
  </si>
  <si>
    <t>PRIHODI OD IMOVINE, PRISTOJBI I KAZNI PRORAČUNSKIH KORISNIKA</t>
  </si>
  <si>
    <t>3</t>
  </si>
  <si>
    <t>32</t>
  </si>
  <si>
    <t>Izvor financiranja  3.9.</t>
  </si>
  <si>
    <t>VLASTITI PRIHODI PRORAČUNSKIH KORISNIKA</t>
  </si>
  <si>
    <t>31</t>
  </si>
  <si>
    <t>34</t>
  </si>
  <si>
    <t>Financijski rashodi</t>
  </si>
  <si>
    <t>Izvor financiranja  4.7.</t>
  </si>
  <si>
    <t>PRIHODI ZA POSEBNE NAMJENE PRORAČUNSKIH KORISNIKA</t>
  </si>
  <si>
    <t>Rashodi za dodatna ulaganja na nefinancijskoj imovini</t>
  </si>
  <si>
    <t>Izvor financiranja  5.5.</t>
  </si>
  <si>
    <t>Pomoći korisnicima iz proračuna koji im nije nadležan</t>
  </si>
  <si>
    <t>Kapitalni projekt  K310001</t>
  </si>
  <si>
    <t>Ulaganje u opremu</t>
  </si>
  <si>
    <t>42</t>
  </si>
  <si>
    <t>Izvor financiranja  6.9.</t>
  </si>
  <si>
    <t>DONACIJE OD PRAVNIH I FIZIČKIH OSOBA KORISNICIMA PRORAČUNA</t>
  </si>
  <si>
    <t>Kapitalni projekt  K310003</t>
  </si>
  <si>
    <t>Ulaganje u dječja igrališta u predškolskim ustanovama</t>
  </si>
  <si>
    <t>Izvor financiranja 4.7.</t>
  </si>
  <si>
    <t>Tekući projekt  T310001</t>
  </si>
  <si>
    <t>Unaprjeđenje usluga za djecu u sustavu ranog i predškolskog odgoja i obrazovanja</t>
  </si>
  <si>
    <t>Izvor financiranja 5.6.</t>
  </si>
  <si>
    <t>Sredstva EU fondova za proračunske korisnike</t>
  </si>
  <si>
    <t>45</t>
  </si>
  <si>
    <t>Kapitalni projekt  K310002</t>
  </si>
  <si>
    <t>Ulaganje u objekte</t>
  </si>
  <si>
    <t>Izvor financiranja 9.1.</t>
  </si>
  <si>
    <t>OPĆI PRIHODI I PRIMICI - preneseni višak</t>
  </si>
  <si>
    <t>Izvor financiranja 9.3.</t>
  </si>
  <si>
    <t>VLASTITI PRIHODI - preneseni višak</t>
  </si>
  <si>
    <t>Izvor financiranja 9.4.</t>
  </si>
  <si>
    <t>PRIHODI ZA POSEBNE NAMJENE - preneseni višak</t>
  </si>
  <si>
    <t>Izvor financiranja 9.8.</t>
  </si>
  <si>
    <t>NAKNADE S NASLOVA OSIGURANJA - preneseni višak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</si>
  <si>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</si>
  <si>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</si>
  <si>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</si>
  <si>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 xml:space="preserve">  11 Prihodi od poreza, imovine, pristojbi i kazni</t>
  </si>
  <si>
    <t xml:space="preserve">  12 Prihodi od poreza, imovine, pristojbi i kazni proračunskih korisnika</t>
  </si>
  <si>
    <t xml:space="preserve">  39 Vlastiti prihodi proračunskih korisnika</t>
  </si>
  <si>
    <t xml:space="preserve">  47 Prihodi za posebne namjene proračunskih korisnika</t>
  </si>
  <si>
    <t xml:space="preserve">  55 Pomoći korisnicima iz proračuna koji im nije nadležan</t>
  </si>
  <si>
    <t>6 Donacije</t>
  </si>
  <si>
    <t xml:space="preserve">  69 Donacije od pravnih i fizičkih osoba korisnicima proračuna</t>
  </si>
  <si>
    <t>9 Višak prihoda</t>
  </si>
  <si>
    <t xml:space="preserve">  91 Opći prihodi i primici - preneseni višak</t>
  </si>
  <si>
    <t xml:space="preserve">  93 Vlastiti prihodi - preneseni višak</t>
  </si>
  <si>
    <t xml:space="preserve">  94 Prihodi za posebne namjene - preneseni višak</t>
  </si>
  <si>
    <t xml:space="preserve">  98 Naknade s naslova osiguranja - preneseni višak</t>
  </si>
  <si>
    <t>09 Obrazovanje</t>
  </si>
  <si>
    <t>091 Predškolsko i osnovno obrazovanje</t>
  </si>
  <si>
    <t>0911 Predškolsko obrazovanje</t>
  </si>
  <si>
    <t xml:space="preserve">  56 Sredstva EU fondova za proračunske korisnike</t>
  </si>
  <si>
    <t>Plan 2024.</t>
  </si>
  <si>
    <t>Plan za 2025.</t>
  </si>
  <si>
    <t>Izvršenje 2023.</t>
  </si>
  <si>
    <t>Ostali rashodi</t>
  </si>
  <si>
    <t>Izvor financiranja  5.3.</t>
  </si>
  <si>
    <t>POMOĆI IZ DRŽAVNOG I ŽUPANIJSKOG PRORAČUNA</t>
  </si>
  <si>
    <t>Izvor financiranja 9.5.</t>
  </si>
  <si>
    <t>POMOĆI - preneseni višak</t>
  </si>
  <si>
    <t>FINANCIJSKI PLAN DJEČJEG VRTIĆA OMIŠ ZA 2025. I PROJEKCIJA ZA 2026. I 2027. GODINU</t>
  </si>
  <si>
    <t>Projekcija 
za 2027.</t>
  </si>
  <si>
    <t xml:space="preserve">  53 Pomoći iz državnog i županijskog proračuna</t>
  </si>
  <si>
    <t xml:space="preserve">  76 Naknada štete s osnove osiguranja proračunskih korisnika</t>
  </si>
  <si>
    <t>7 Prihodi od prodaje ili zamjene nefin. Imov. I naknade s nasl.</t>
  </si>
  <si>
    <t>Proračun za 2025.</t>
  </si>
  <si>
    <t>Projekcija proračuna
za 2027.</t>
  </si>
  <si>
    <t>Kazne, upravne mjere i ostali prihodi</t>
  </si>
  <si>
    <t xml:space="preserve">  95 Pomoći - preneseni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</si>
</sst>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2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3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21" fillId="2" borderId="0" xfId="0" applyFont="1" applyFill="1"/>
    <xf numFmtId="0" fontId="1" fillId="0" borderId="0" xfId="0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4" fillId="5" borderId="6" xfId="1" applyFont="1" applyFill="1" applyBorder="1" applyAlignment="1">
      <alignment horizontal="left" vertical="center" wrapText="1" readingOrder="1"/>
    </xf>
    <xf numFmtId="0" fontId="24" fillId="5" borderId="7" xfId="1" applyFont="1" applyFill="1" applyBorder="1" applyAlignment="1">
      <alignment horizontal="left" vertical="center" wrapText="1" readingOrder="1"/>
    </xf>
    <xf numFmtId="0" fontId="24" fillId="5" borderId="8" xfId="1" applyFont="1" applyFill="1" applyBorder="1" applyAlignment="1">
      <alignment horizontal="left" vertical="center" wrapText="1" readingOrder="1"/>
    </xf>
    <xf numFmtId="0" fontId="23" fillId="5" borderId="6" xfId="1" applyFont="1" applyFill="1" applyBorder="1" applyAlignment="1">
      <alignment horizontal="left" vertical="center" wrapText="1" readingOrder="1"/>
    </xf>
    <xf numFmtId="0" fontId="23" fillId="5" borderId="7" xfId="1" applyFont="1" applyFill="1" applyBorder="1" applyAlignment="1">
      <alignment horizontal="left" vertical="center" wrapText="1" readingOrder="1"/>
    </xf>
    <xf numFmtId="0" fontId="23" fillId="5" borderId="8" xfId="1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3" fillId="5" borderId="9" xfId="1" applyFont="1" applyFill="1" applyBorder="1" applyAlignment="1">
      <alignment horizontal="left" vertical="center" wrapText="1" readingOrder="1"/>
    </xf>
    <xf numFmtId="0" fontId="23" fillId="5" borderId="10" xfId="1" applyFont="1" applyFill="1" applyBorder="1" applyAlignment="1">
      <alignment horizontal="left" vertical="center" wrapText="1" readingOrder="1"/>
    </xf>
    <xf numFmtId="0" fontId="23" fillId="5" borderId="11" xfId="1" applyFont="1" applyFill="1" applyBorder="1" applyAlignment="1">
      <alignment horizontal="left" vertical="center" wrapText="1" readingOrder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/>
    </xf>
    <xf numFmtId="0" fontId="25" fillId="5" borderId="6" xfId="1" applyFont="1" applyFill="1" applyBorder="1" applyAlignment="1">
      <alignment horizontal="left" vertical="center" wrapText="1" readingOrder="1"/>
    </xf>
    <xf numFmtId="0" fontId="25" fillId="5" borderId="7" xfId="1" applyFont="1" applyFill="1" applyBorder="1" applyAlignment="1">
      <alignment horizontal="left" vertical="center" wrapText="1" readingOrder="1"/>
    </xf>
    <xf numFmtId="0" fontId="25" fillId="5" borderId="8" xfId="1" applyFont="1" applyFill="1" applyBorder="1" applyAlignment="1">
      <alignment horizontal="left" vertical="center" wrapText="1" readingOrder="1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</cellXfs>
  <cellStyles count="2">
    <cellStyle name="Normal" xfId="1" xr:uid="{F2A25175-E16D-4D27-95B5-B7CF84CF502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N29" sqref="N2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7" t="s">
        <v>136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67" t="s">
        <v>17</v>
      </c>
      <c r="B3" s="67"/>
      <c r="C3" s="67"/>
      <c r="D3" s="67"/>
      <c r="E3" s="67"/>
      <c r="F3" s="67"/>
      <c r="G3" s="67"/>
      <c r="H3" s="67"/>
      <c r="I3" s="68"/>
      <c r="J3" s="68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67" t="s">
        <v>23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/>
    </row>
    <row r="7" spans="1:10" ht="25.5" x14ac:dyDescent="0.25">
      <c r="A7" s="27"/>
      <c r="B7" s="28"/>
      <c r="C7" s="28"/>
      <c r="D7" s="29"/>
      <c r="E7" s="30"/>
      <c r="F7" s="3" t="s">
        <v>130</v>
      </c>
      <c r="G7" s="3" t="s">
        <v>128</v>
      </c>
      <c r="H7" s="3" t="s">
        <v>141</v>
      </c>
      <c r="I7" s="3" t="s">
        <v>36</v>
      </c>
      <c r="J7" s="3" t="s">
        <v>142</v>
      </c>
    </row>
    <row r="8" spans="1:10" x14ac:dyDescent="0.25">
      <c r="A8" s="70" t="s">
        <v>0</v>
      </c>
      <c r="B8" s="71"/>
      <c r="C8" s="71"/>
      <c r="D8" s="71"/>
      <c r="E8" s="72"/>
      <c r="F8" s="31">
        <f>F9+F10</f>
        <v>1650441.08</v>
      </c>
      <c r="G8" s="31">
        <f t="shared" ref="G8:J8" si="0">G9+G10</f>
        <v>2528904</v>
      </c>
      <c r="H8" s="31">
        <f t="shared" si="0"/>
        <v>2582562.5699999998</v>
      </c>
      <c r="I8" s="31">
        <f t="shared" si="0"/>
        <v>2582562.5699999998</v>
      </c>
      <c r="J8" s="31">
        <f t="shared" si="0"/>
        <v>2582562.5699999998</v>
      </c>
    </row>
    <row r="9" spans="1:10" x14ac:dyDescent="0.25">
      <c r="A9" s="73" t="s">
        <v>30</v>
      </c>
      <c r="B9" s="74"/>
      <c r="C9" s="74"/>
      <c r="D9" s="74"/>
      <c r="E9" s="66"/>
      <c r="F9" s="32">
        <f>' Račun prihoda i rashoda'!D11</f>
        <v>1650441.08</v>
      </c>
      <c r="G9" s="32">
        <f>' Račun prihoda i rashoda'!E11</f>
        <v>2528904</v>
      </c>
      <c r="H9" s="32">
        <f>' Račun prihoda i rashoda'!F11</f>
        <v>2582562.5699999998</v>
      </c>
      <c r="I9" s="32">
        <f>' Račun prihoda i rashoda'!G11</f>
        <v>2582562.5699999998</v>
      </c>
      <c r="J9" s="32">
        <f>' Račun prihoda i rashoda'!H11</f>
        <v>2582562.5699999998</v>
      </c>
    </row>
    <row r="10" spans="1:10" x14ac:dyDescent="0.25">
      <c r="A10" s="65" t="s">
        <v>31</v>
      </c>
      <c r="B10" s="66"/>
      <c r="C10" s="66"/>
      <c r="D10" s="66"/>
      <c r="E10" s="66"/>
      <c r="F10" s="32">
        <v>0</v>
      </c>
      <c r="G10" s="32"/>
      <c r="H10" s="32"/>
      <c r="I10" s="32"/>
      <c r="J10" s="32"/>
    </row>
    <row r="11" spans="1:10" x14ac:dyDescent="0.25">
      <c r="A11" s="35" t="s">
        <v>1</v>
      </c>
      <c r="B11" s="44"/>
      <c r="C11" s="44"/>
      <c r="D11" s="44"/>
      <c r="E11" s="44"/>
      <c r="F11" s="31">
        <f>F12+F13</f>
        <v>1666143.76</v>
      </c>
      <c r="G11" s="31">
        <f t="shared" ref="G11:J11" si="1">G12+G13</f>
        <v>2582562.5699999998</v>
      </c>
      <c r="H11" s="31">
        <f t="shared" si="1"/>
        <v>2582562.5700000003</v>
      </c>
      <c r="I11" s="31">
        <f t="shared" si="1"/>
        <v>2582562.5700000003</v>
      </c>
      <c r="J11" s="31">
        <f t="shared" si="1"/>
        <v>2582562.5700000003</v>
      </c>
    </row>
    <row r="12" spans="1:10" x14ac:dyDescent="0.25">
      <c r="A12" s="75" t="s">
        <v>32</v>
      </c>
      <c r="B12" s="74"/>
      <c r="C12" s="74"/>
      <c r="D12" s="74"/>
      <c r="E12" s="74"/>
      <c r="F12" s="32">
        <f>' Račun prihoda i rashoda'!D24</f>
        <v>1651240.45</v>
      </c>
      <c r="G12" s="32">
        <f>' Račun prihoda i rashoda'!E24</f>
        <v>2295562.5699999998</v>
      </c>
      <c r="H12" s="32">
        <f>' Račun prihoda i rashoda'!F24</f>
        <v>2419662.5700000003</v>
      </c>
      <c r="I12" s="32">
        <f>' Račun prihoda i rashoda'!G24</f>
        <v>2419662.5700000003</v>
      </c>
      <c r="J12" s="45">
        <f>' Račun prihoda i rashoda'!H24</f>
        <v>2419662.5700000003</v>
      </c>
    </row>
    <row r="13" spans="1:10" x14ac:dyDescent="0.25">
      <c r="A13" s="65" t="s">
        <v>33</v>
      </c>
      <c r="B13" s="66"/>
      <c r="C13" s="66"/>
      <c r="D13" s="66"/>
      <c r="E13" s="66"/>
      <c r="F13" s="32">
        <f>' Račun prihoda i rashoda'!D29</f>
        <v>14903.31</v>
      </c>
      <c r="G13" s="32">
        <f>' Račun prihoda i rashoda'!E29</f>
        <v>287000</v>
      </c>
      <c r="H13" s="32">
        <f>' Račun prihoda i rashoda'!F29</f>
        <v>162900</v>
      </c>
      <c r="I13" s="32">
        <f>' Račun prihoda i rashoda'!G29</f>
        <v>162900</v>
      </c>
      <c r="J13" s="45">
        <f>' Račun prihoda i rashoda'!H29</f>
        <v>162900</v>
      </c>
    </row>
    <row r="14" spans="1:10" x14ac:dyDescent="0.25">
      <c r="A14" s="76" t="s">
        <v>55</v>
      </c>
      <c r="B14" s="71"/>
      <c r="C14" s="71"/>
      <c r="D14" s="71"/>
      <c r="E14" s="71"/>
      <c r="F14" s="31">
        <f>F8-F11</f>
        <v>-15702.679999999935</v>
      </c>
      <c r="G14" s="31">
        <f t="shared" ref="G14:J14" si="2">G8-G11</f>
        <v>-53658.569999999832</v>
      </c>
      <c r="H14" s="31">
        <f t="shared" si="2"/>
        <v>0</v>
      </c>
      <c r="I14" s="31">
        <f t="shared" si="2"/>
        <v>0</v>
      </c>
      <c r="J14" s="31">
        <f t="shared" si="2"/>
        <v>0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67" t="s">
        <v>24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130</v>
      </c>
      <c r="G18" s="3" t="s">
        <v>128</v>
      </c>
      <c r="H18" s="3" t="s">
        <v>141</v>
      </c>
      <c r="I18" s="3" t="s">
        <v>36</v>
      </c>
      <c r="J18" s="3" t="s">
        <v>142</v>
      </c>
    </row>
    <row r="19" spans="1:10" x14ac:dyDescent="0.25">
      <c r="A19" s="65" t="s">
        <v>34</v>
      </c>
      <c r="B19" s="66"/>
      <c r="C19" s="66"/>
      <c r="D19" s="66"/>
      <c r="E19" s="66"/>
      <c r="F19" s="32"/>
      <c r="G19" s="32"/>
      <c r="H19" s="32"/>
      <c r="I19" s="32"/>
      <c r="J19" s="45"/>
    </row>
    <row r="20" spans="1:10" x14ac:dyDescent="0.25">
      <c r="A20" s="65" t="s">
        <v>35</v>
      </c>
      <c r="B20" s="66"/>
      <c r="C20" s="66"/>
      <c r="D20" s="66"/>
      <c r="E20" s="66"/>
      <c r="F20" s="32"/>
      <c r="G20" s="32"/>
      <c r="H20" s="32"/>
      <c r="I20" s="32"/>
      <c r="J20" s="45"/>
    </row>
    <row r="21" spans="1:10" x14ac:dyDescent="0.25">
      <c r="A21" s="76" t="s">
        <v>2</v>
      </c>
      <c r="B21" s="71"/>
      <c r="C21" s="71"/>
      <c r="D21" s="71"/>
      <c r="E21" s="71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76" t="s">
        <v>56</v>
      </c>
      <c r="B22" s="71"/>
      <c r="C22" s="71"/>
      <c r="D22" s="71"/>
      <c r="E22" s="71"/>
      <c r="F22" s="31">
        <f>F14+F21</f>
        <v>-15702.679999999935</v>
      </c>
      <c r="G22" s="31">
        <f t="shared" ref="G22:J22" si="4">G14+G21</f>
        <v>-53658.569999999832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67" t="s">
        <v>57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7"/>
      <c r="B26" s="28"/>
      <c r="C26" s="28"/>
      <c r="D26" s="29"/>
      <c r="E26" s="30"/>
      <c r="F26" s="3" t="s">
        <v>130</v>
      </c>
      <c r="G26" s="3" t="s">
        <v>128</v>
      </c>
      <c r="H26" s="3" t="s">
        <v>141</v>
      </c>
      <c r="I26" s="3" t="s">
        <v>36</v>
      </c>
      <c r="J26" s="3" t="s">
        <v>142</v>
      </c>
    </row>
    <row r="27" spans="1:10" ht="15" customHeight="1" x14ac:dyDescent="0.25">
      <c r="A27" s="79" t="s">
        <v>58</v>
      </c>
      <c r="B27" s="80"/>
      <c r="C27" s="80"/>
      <c r="D27" s="80"/>
      <c r="E27" s="81"/>
      <c r="F27" s="46">
        <f>'Prihodi i rashodi po izvorima'!B45</f>
        <v>16320.75</v>
      </c>
      <c r="G27" s="46">
        <f>F28+53040.5</f>
        <v>53658.570000000065</v>
      </c>
      <c r="H27" s="46">
        <v>0</v>
      </c>
      <c r="I27" s="46">
        <v>0</v>
      </c>
      <c r="J27" s="47">
        <v>0</v>
      </c>
    </row>
    <row r="28" spans="1:10" ht="15" customHeight="1" x14ac:dyDescent="0.25">
      <c r="A28" s="76" t="s">
        <v>59</v>
      </c>
      <c r="B28" s="71"/>
      <c r="C28" s="71"/>
      <c r="D28" s="71"/>
      <c r="E28" s="71"/>
      <c r="F28" s="48">
        <f>F22+F27</f>
        <v>618.07000000006519</v>
      </c>
      <c r="G28" s="48">
        <f t="shared" ref="G28:J28" si="5">G22+G27</f>
        <v>2.3283064365386963E-10</v>
      </c>
      <c r="H28" s="48">
        <f t="shared" si="5"/>
        <v>0</v>
      </c>
      <c r="I28" s="48">
        <f t="shared" si="5"/>
        <v>0</v>
      </c>
      <c r="J28" s="49">
        <f t="shared" si="5"/>
        <v>0</v>
      </c>
    </row>
    <row r="29" spans="1:10" ht="45" customHeight="1" x14ac:dyDescent="0.25">
      <c r="A29" s="70" t="s">
        <v>60</v>
      </c>
      <c r="B29" s="82"/>
      <c r="C29" s="82"/>
      <c r="D29" s="82"/>
      <c r="E29" s="83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84" t="s">
        <v>54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3" t="s">
        <v>130</v>
      </c>
      <c r="G33" s="3" t="s">
        <v>128</v>
      </c>
      <c r="H33" s="3" t="s">
        <v>141</v>
      </c>
      <c r="I33" s="3" t="s">
        <v>36</v>
      </c>
      <c r="J33" s="3" t="s">
        <v>142</v>
      </c>
    </row>
    <row r="34" spans="1:10" x14ac:dyDescent="0.25">
      <c r="A34" s="79" t="s">
        <v>58</v>
      </c>
      <c r="B34" s="80"/>
      <c r="C34" s="80"/>
      <c r="D34" s="80"/>
      <c r="E34" s="81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79" t="s">
        <v>61</v>
      </c>
      <c r="B35" s="80"/>
      <c r="C35" s="80"/>
      <c r="D35" s="80"/>
      <c r="E35" s="81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79" t="s">
        <v>62</v>
      </c>
      <c r="B36" s="85"/>
      <c r="C36" s="85"/>
      <c r="D36" s="85"/>
      <c r="E36" s="86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76" t="s">
        <v>59</v>
      </c>
      <c r="B37" s="71"/>
      <c r="C37" s="71"/>
      <c r="D37" s="71"/>
      <c r="E37" s="71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59">
        <f t="shared" si="7"/>
        <v>0</v>
      </c>
    </row>
    <row r="38" spans="1:10" ht="17.25" customHeight="1" x14ac:dyDescent="0.25"/>
    <row r="39" spans="1:10" x14ac:dyDescent="0.25">
      <c r="A39" s="77"/>
      <c r="B39" s="78"/>
      <c r="C39" s="78"/>
      <c r="D39" s="78"/>
      <c r="E39" s="78"/>
      <c r="F39" s="78"/>
      <c r="G39" s="78"/>
      <c r="H39" s="78"/>
      <c r="I39" s="78"/>
      <c r="J39" s="78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workbookViewId="0">
      <selection activeCell="N15" sqref="N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7" t="s">
        <v>136</v>
      </c>
      <c r="B1" s="67"/>
      <c r="C1" s="67"/>
      <c r="D1" s="67"/>
      <c r="E1" s="67"/>
      <c r="F1" s="67"/>
      <c r="G1" s="67"/>
      <c r="H1" s="6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7" t="s">
        <v>17</v>
      </c>
      <c r="B3" s="67"/>
      <c r="C3" s="67"/>
      <c r="D3" s="67"/>
      <c r="E3" s="67"/>
      <c r="F3" s="67"/>
      <c r="G3" s="67"/>
      <c r="H3" s="6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7" t="s">
        <v>4</v>
      </c>
      <c r="B5" s="67"/>
      <c r="C5" s="67"/>
      <c r="D5" s="67"/>
      <c r="E5" s="67"/>
      <c r="F5" s="67"/>
      <c r="G5" s="67"/>
      <c r="H5" s="6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67" t="s">
        <v>37</v>
      </c>
      <c r="B7" s="67"/>
      <c r="C7" s="67"/>
      <c r="D7" s="67"/>
      <c r="E7" s="67"/>
      <c r="F7" s="67"/>
      <c r="G7" s="67"/>
      <c r="H7" s="6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130</v>
      </c>
      <c r="E9" s="19" t="s">
        <v>128</v>
      </c>
      <c r="F9" s="19" t="s">
        <v>129</v>
      </c>
      <c r="G9" s="19" t="s">
        <v>29</v>
      </c>
      <c r="H9" s="19" t="s">
        <v>137</v>
      </c>
    </row>
    <row r="10" spans="1:8" x14ac:dyDescent="0.25">
      <c r="A10" s="38"/>
      <c r="B10" s="39"/>
      <c r="C10" s="37" t="s">
        <v>0</v>
      </c>
      <c r="D10" s="124">
        <f>D11</f>
        <v>1650441.08</v>
      </c>
      <c r="E10" s="125">
        <f t="shared" ref="E10:H10" si="0">E11</f>
        <v>2528904</v>
      </c>
      <c r="F10" s="125">
        <f t="shared" si="0"/>
        <v>2582562.5699999998</v>
      </c>
      <c r="G10" s="125">
        <f t="shared" si="0"/>
        <v>2582562.5699999998</v>
      </c>
      <c r="H10" s="125">
        <f t="shared" si="0"/>
        <v>2582562.5699999998</v>
      </c>
    </row>
    <row r="11" spans="1:8" ht="15.75" customHeight="1" x14ac:dyDescent="0.25">
      <c r="A11" s="11">
        <v>6</v>
      </c>
      <c r="B11" s="11"/>
      <c r="C11" s="11" t="s">
        <v>7</v>
      </c>
      <c r="D11" s="123">
        <f>SUM(D12:D17)</f>
        <v>1650441.08</v>
      </c>
      <c r="E11" s="117">
        <f t="shared" ref="E11:H11" si="1">SUM(E12:E17)</f>
        <v>2528904</v>
      </c>
      <c r="F11" s="117">
        <f t="shared" si="1"/>
        <v>2582562.5699999998</v>
      </c>
      <c r="G11" s="117">
        <f t="shared" si="1"/>
        <v>2582562.5699999998</v>
      </c>
      <c r="H11" s="117">
        <f t="shared" si="1"/>
        <v>2582562.5699999998</v>
      </c>
    </row>
    <row r="12" spans="1:8" ht="38.25" x14ac:dyDescent="0.25">
      <c r="A12" s="11"/>
      <c r="B12" s="15">
        <v>63</v>
      </c>
      <c r="C12" s="15" t="s">
        <v>25</v>
      </c>
      <c r="D12" s="8">
        <v>15910.72</v>
      </c>
      <c r="E12" s="9">
        <v>34000</v>
      </c>
      <c r="F12" s="9">
        <v>34000</v>
      </c>
      <c r="G12" s="9">
        <f>F12</f>
        <v>34000</v>
      </c>
      <c r="H12" s="9">
        <f>F12</f>
        <v>34000</v>
      </c>
    </row>
    <row r="13" spans="1:8" ht="20.25" customHeight="1" x14ac:dyDescent="0.25">
      <c r="A13" s="11"/>
      <c r="B13" s="15">
        <v>64</v>
      </c>
      <c r="C13" s="15" t="s">
        <v>109</v>
      </c>
      <c r="D13" s="8">
        <v>0.02</v>
      </c>
      <c r="E13" s="9">
        <v>10</v>
      </c>
      <c r="F13" s="9">
        <v>10</v>
      </c>
      <c r="G13" s="9">
        <f t="shared" ref="G13:G17" si="2">F13</f>
        <v>10</v>
      </c>
      <c r="H13" s="9">
        <f t="shared" ref="H13:H17" si="3">F13</f>
        <v>10</v>
      </c>
    </row>
    <row r="14" spans="1:8" ht="51" x14ac:dyDescent="0.25">
      <c r="A14" s="11"/>
      <c r="B14" s="15">
        <v>65</v>
      </c>
      <c r="C14" s="15" t="s">
        <v>110</v>
      </c>
      <c r="D14" s="8">
        <v>80.89</v>
      </c>
      <c r="E14" s="9">
        <v>0</v>
      </c>
      <c r="F14" s="9">
        <v>0</v>
      </c>
      <c r="G14" s="9">
        <f t="shared" si="2"/>
        <v>0</v>
      </c>
      <c r="H14" s="9">
        <f t="shared" si="3"/>
        <v>0</v>
      </c>
    </row>
    <row r="15" spans="1:8" ht="38.25" x14ac:dyDescent="0.25">
      <c r="A15" s="11"/>
      <c r="B15" s="15">
        <v>66</v>
      </c>
      <c r="C15" s="15" t="s">
        <v>111</v>
      </c>
      <c r="D15" s="8">
        <v>252271.94</v>
      </c>
      <c r="E15" s="9">
        <v>241990</v>
      </c>
      <c r="F15" s="9">
        <v>241990</v>
      </c>
      <c r="G15" s="9">
        <f t="shared" si="2"/>
        <v>241990</v>
      </c>
      <c r="H15" s="9">
        <f t="shared" si="3"/>
        <v>241990</v>
      </c>
    </row>
    <row r="16" spans="1:8" ht="38.25" x14ac:dyDescent="0.25">
      <c r="A16" s="12"/>
      <c r="B16" s="12">
        <v>67</v>
      </c>
      <c r="C16" s="15" t="s">
        <v>26</v>
      </c>
      <c r="D16" s="8">
        <v>1375561.29</v>
      </c>
      <c r="E16" s="9">
        <v>2252904</v>
      </c>
      <c r="F16" s="9">
        <v>2306562.5699999998</v>
      </c>
      <c r="G16" s="9">
        <f t="shared" si="2"/>
        <v>2306562.5699999998</v>
      </c>
      <c r="H16" s="9">
        <f t="shared" si="3"/>
        <v>2306562.5699999998</v>
      </c>
    </row>
    <row r="17" spans="1:8" ht="25.5" x14ac:dyDescent="0.25">
      <c r="A17" s="12"/>
      <c r="B17" s="12">
        <v>68</v>
      </c>
      <c r="C17" s="15" t="s">
        <v>143</v>
      </c>
      <c r="D17" s="8">
        <v>6616.22</v>
      </c>
      <c r="E17" s="9">
        <v>0</v>
      </c>
      <c r="F17" s="9">
        <v>0</v>
      </c>
      <c r="G17" s="9">
        <f t="shared" si="2"/>
        <v>0</v>
      </c>
      <c r="H17" s="9">
        <f t="shared" si="3"/>
        <v>0</v>
      </c>
    </row>
    <row r="20" spans="1:8" ht="15.75" x14ac:dyDescent="0.25">
      <c r="A20" s="67" t="s">
        <v>38</v>
      </c>
      <c r="B20" s="87"/>
      <c r="C20" s="87"/>
      <c r="D20" s="87"/>
      <c r="E20" s="87"/>
      <c r="F20" s="87"/>
      <c r="G20" s="87"/>
      <c r="H20" s="87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19" t="s">
        <v>5</v>
      </c>
      <c r="B22" s="18" t="s">
        <v>6</v>
      </c>
      <c r="C22" s="18" t="s">
        <v>8</v>
      </c>
      <c r="D22" s="18" t="s">
        <v>130</v>
      </c>
      <c r="E22" s="19" t="s">
        <v>128</v>
      </c>
      <c r="F22" s="19" t="s">
        <v>129</v>
      </c>
      <c r="G22" s="19" t="s">
        <v>29</v>
      </c>
      <c r="H22" s="19" t="s">
        <v>137</v>
      </c>
    </row>
    <row r="23" spans="1:8" x14ac:dyDescent="0.25">
      <c r="A23" s="38"/>
      <c r="B23" s="39"/>
      <c r="C23" s="37" t="s">
        <v>1</v>
      </c>
      <c r="D23" s="124">
        <f>D24+D29</f>
        <v>1666143.76</v>
      </c>
      <c r="E23" s="125">
        <f t="shared" ref="E23:H23" si="4">E24+E29</f>
        <v>2582562.5699999998</v>
      </c>
      <c r="F23" s="125">
        <f>F24+F29</f>
        <v>2582562.5700000003</v>
      </c>
      <c r="G23" s="125">
        <f t="shared" si="4"/>
        <v>2582562.5700000003</v>
      </c>
      <c r="H23" s="125">
        <f t="shared" si="4"/>
        <v>2582562.5700000003</v>
      </c>
    </row>
    <row r="24" spans="1:8" ht="15.75" customHeight="1" x14ac:dyDescent="0.25">
      <c r="A24" s="11">
        <v>3</v>
      </c>
      <c r="B24" s="11"/>
      <c r="C24" s="11" t="s">
        <v>9</v>
      </c>
      <c r="D24" s="123">
        <f>SUM(D25:D28)</f>
        <v>1651240.45</v>
      </c>
      <c r="E24" s="117">
        <f t="shared" ref="E24:H24" si="5">SUM(E25:E27)</f>
        <v>2295562.5699999998</v>
      </c>
      <c r="F24" s="117">
        <f>SUM(F25:F27)</f>
        <v>2419662.5700000003</v>
      </c>
      <c r="G24" s="117">
        <f t="shared" si="5"/>
        <v>2419662.5700000003</v>
      </c>
      <c r="H24" s="117">
        <f t="shared" si="5"/>
        <v>2419662.5700000003</v>
      </c>
    </row>
    <row r="25" spans="1:8" ht="15.75" customHeight="1" x14ac:dyDescent="0.25">
      <c r="A25" s="11"/>
      <c r="B25" s="15">
        <v>31</v>
      </c>
      <c r="C25" s="15" t="s">
        <v>10</v>
      </c>
      <c r="D25" s="8">
        <v>1307531.8400000001</v>
      </c>
      <c r="E25" s="9">
        <v>1848844.5</v>
      </c>
      <c r="F25" s="9">
        <v>2040462.57</v>
      </c>
      <c r="G25" s="9">
        <f>F25</f>
        <v>2040462.57</v>
      </c>
      <c r="H25" s="9">
        <f>F25</f>
        <v>2040462.57</v>
      </c>
    </row>
    <row r="26" spans="1:8" x14ac:dyDescent="0.25">
      <c r="A26" s="12"/>
      <c r="B26" s="12">
        <v>32</v>
      </c>
      <c r="C26" s="12" t="s">
        <v>20</v>
      </c>
      <c r="D26" s="8">
        <v>338115.12</v>
      </c>
      <c r="E26" s="9">
        <v>444618.07</v>
      </c>
      <c r="F26" s="9">
        <v>377100</v>
      </c>
      <c r="G26" s="9">
        <f t="shared" ref="G26:G28" si="6">F26</f>
        <v>377100</v>
      </c>
      <c r="H26" s="9">
        <f t="shared" ref="H26:H27" si="7">F26</f>
        <v>377100</v>
      </c>
    </row>
    <row r="27" spans="1:8" x14ac:dyDescent="0.25">
      <c r="A27" s="12"/>
      <c r="B27" s="12">
        <v>34</v>
      </c>
      <c r="C27" s="12" t="s">
        <v>80</v>
      </c>
      <c r="D27" s="8">
        <v>1736.69</v>
      </c>
      <c r="E27" s="9">
        <v>2100</v>
      </c>
      <c r="F27" s="9">
        <v>2100</v>
      </c>
      <c r="G27" s="9">
        <f t="shared" si="6"/>
        <v>2100</v>
      </c>
      <c r="H27" s="9">
        <f t="shared" si="7"/>
        <v>2100</v>
      </c>
    </row>
    <row r="28" spans="1:8" x14ac:dyDescent="0.25">
      <c r="A28" s="12"/>
      <c r="B28" s="12">
        <v>38</v>
      </c>
      <c r="C28" s="12" t="s">
        <v>131</v>
      </c>
      <c r="D28" s="8">
        <v>3856.8</v>
      </c>
      <c r="E28" s="9">
        <v>0</v>
      </c>
      <c r="F28" s="9">
        <v>0</v>
      </c>
      <c r="G28" s="9">
        <f t="shared" si="6"/>
        <v>0</v>
      </c>
      <c r="H28" s="9">
        <f t="shared" ref="H28" si="8">F28</f>
        <v>0</v>
      </c>
    </row>
    <row r="29" spans="1:8" ht="25.5" x14ac:dyDescent="0.25">
      <c r="A29" s="14">
        <v>4</v>
      </c>
      <c r="B29" s="14"/>
      <c r="C29" s="23" t="s">
        <v>11</v>
      </c>
      <c r="D29" s="123">
        <f>SUM(D30:D31)</f>
        <v>14903.31</v>
      </c>
      <c r="E29" s="117">
        <f>SUM(E30:E31)</f>
        <v>287000</v>
      </c>
      <c r="F29" s="117">
        <f t="shared" ref="F29:H29" si="9">SUM(F30:F31)</f>
        <v>162900</v>
      </c>
      <c r="G29" s="117">
        <f t="shared" si="9"/>
        <v>162900</v>
      </c>
      <c r="H29" s="117">
        <f t="shared" si="9"/>
        <v>162900</v>
      </c>
    </row>
    <row r="30" spans="1:8" ht="38.25" x14ac:dyDescent="0.25">
      <c r="A30" s="15"/>
      <c r="B30" s="15">
        <v>42</v>
      </c>
      <c r="C30" s="24" t="s">
        <v>27</v>
      </c>
      <c r="D30" s="8">
        <v>12399.56</v>
      </c>
      <c r="E30" s="9">
        <v>236600</v>
      </c>
      <c r="F30" s="9">
        <v>142500</v>
      </c>
      <c r="G30" s="9">
        <f>F30</f>
        <v>142500</v>
      </c>
      <c r="H30" s="9">
        <f>F30</f>
        <v>142500</v>
      </c>
    </row>
    <row r="31" spans="1:8" ht="38.25" x14ac:dyDescent="0.25">
      <c r="A31" s="15"/>
      <c r="B31" s="15">
        <v>45</v>
      </c>
      <c r="C31" s="24" t="s">
        <v>83</v>
      </c>
      <c r="D31" s="8">
        <v>2503.75</v>
      </c>
      <c r="E31" s="9">
        <v>50400</v>
      </c>
      <c r="F31" s="9">
        <v>20400</v>
      </c>
      <c r="G31" s="9">
        <f>F31</f>
        <v>20400</v>
      </c>
      <c r="H31" s="9">
        <f>F31</f>
        <v>20400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0"/>
  <sheetViews>
    <sheetView workbookViewId="0">
      <selection activeCell="N20" sqref="N20"/>
    </sheetView>
  </sheetViews>
  <sheetFormatPr defaultRowHeight="15" x14ac:dyDescent="0.25"/>
  <cols>
    <col min="1" max="1" width="28" customWidth="1"/>
    <col min="2" max="6" width="25.28515625" customWidth="1"/>
  </cols>
  <sheetData>
    <row r="1" spans="1:6" ht="42" customHeight="1" x14ac:dyDescent="0.25">
      <c r="A1" s="67" t="s">
        <v>136</v>
      </c>
      <c r="B1" s="67"/>
      <c r="C1" s="67"/>
      <c r="D1" s="67"/>
      <c r="E1" s="67"/>
      <c r="F1" s="6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7" t="s">
        <v>17</v>
      </c>
      <c r="B3" s="67"/>
      <c r="C3" s="67"/>
      <c r="D3" s="67"/>
      <c r="E3" s="67"/>
      <c r="F3" s="67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67" t="s">
        <v>4</v>
      </c>
      <c r="B5" s="67"/>
      <c r="C5" s="67"/>
      <c r="D5" s="67"/>
      <c r="E5" s="67"/>
      <c r="F5" s="67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67" t="s">
        <v>39</v>
      </c>
      <c r="B7" s="67"/>
      <c r="C7" s="67"/>
      <c r="D7" s="67"/>
      <c r="E7" s="67"/>
      <c r="F7" s="6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41</v>
      </c>
      <c r="B9" s="18" t="s">
        <v>130</v>
      </c>
      <c r="C9" s="19" t="s">
        <v>128</v>
      </c>
      <c r="D9" s="19" t="s">
        <v>129</v>
      </c>
      <c r="E9" s="19" t="s">
        <v>29</v>
      </c>
      <c r="F9" s="19" t="s">
        <v>137</v>
      </c>
    </row>
    <row r="10" spans="1:6" ht="23.25" customHeight="1" x14ac:dyDescent="0.25">
      <c r="A10" s="40" t="s">
        <v>0</v>
      </c>
      <c r="B10" s="124">
        <f>B11+B14+B16+B18+B22+B24</f>
        <v>1650441.0799999998</v>
      </c>
      <c r="C10" s="125">
        <f t="shared" ref="C10:F10" si="0">C11+C14+C16+C18+C22</f>
        <v>2528904</v>
      </c>
      <c r="D10" s="125">
        <f t="shared" si="0"/>
        <v>2582562.5700000003</v>
      </c>
      <c r="E10" s="125">
        <f t="shared" si="0"/>
        <v>2582562.5700000003</v>
      </c>
      <c r="F10" s="125">
        <f t="shared" si="0"/>
        <v>2582562.5700000003</v>
      </c>
    </row>
    <row r="11" spans="1:6" ht="28.5" customHeight="1" x14ac:dyDescent="0.25">
      <c r="A11" s="23" t="s">
        <v>44</v>
      </c>
      <c r="B11" s="116">
        <f>SUM(B12:B13)</f>
        <v>1352875.81</v>
      </c>
      <c r="C11" s="116">
        <f t="shared" ref="C11:F11" si="1">SUM(C12:C13)</f>
        <v>1950010</v>
      </c>
      <c r="D11" s="116">
        <f t="shared" si="1"/>
        <v>2003668.57</v>
      </c>
      <c r="E11" s="116">
        <f t="shared" si="1"/>
        <v>2003668.57</v>
      </c>
      <c r="F11" s="116">
        <f t="shared" si="1"/>
        <v>2003668.57</v>
      </c>
    </row>
    <row r="12" spans="1:6" ht="25.5" x14ac:dyDescent="0.25">
      <c r="A12" s="17" t="s">
        <v>112</v>
      </c>
      <c r="B12" s="9">
        <v>1352875.79</v>
      </c>
      <c r="C12" s="9">
        <v>1950000</v>
      </c>
      <c r="D12" s="9">
        <v>2003658.57</v>
      </c>
      <c r="E12" s="9">
        <f>D12</f>
        <v>2003658.57</v>
      </c>
      <c r="F12" s="9">
        <f>D12</f>
        <v>2003658.57</v>
      </c>
    </row>
    <row r="13" spans="1:6" ht="38.25" x14ac:dyDescent="0.25">
      <c r="A13" s="17" t="s">
        <v>113</v>
      </c>
      <c r="B13" s="9">
        <v>0.02</v>
      </c>
      <c r="C13" s="9">
        <v>10</v>
      </c>
      <c r="D13" s="9">
        <v>10</v>
      </c>
      <c r="E13" s="9">
        <f>D13</f>
        <v>10</v>
      </c>
      <c r="F13" s="9">
        <f>D13</f>
        <v>10</v>
      </c>
    </row>
    <row r="14" spans="1:6" ht="16.5" customHeight="1" x14ac:dyDescent="0.25">
      <c r="A14" s="23" t="s">
        <v>46</v>
      </c>
      <c r="B14" s="116">
        <f>SUM(B15)</f>
        <v>0</v>
      </c>
      <c r="C14" s="116">
        <f t="shared" ref="C14:F14" si="2">SUM(C15)</f>
        <v>0</v>
      </c>
      <c r="D14" s="116">
        <f t="shared" si="2"/>
        <v>0</v>
      </c>
      <c r="E14" s="116">
        <f t="shared" si="2"/>
        <v>0</v>
      </c>
      <c r="F14" s="116">
        <f t="shared" si="2"/>
        <v>0</v>
      </c>
    </row>
    <row r="15" spans="1:6" ht="25.5" x14ac:dyDescent="0.25">
      <c r="A15" s="17" t="s">
        <v>114</v>
      </c>
      <c r="B15" s="9">
        <v>0</v>
      </c>
      <c r="C15" s="9">
        <v>0</v>
      </c>
      <c r="D15" s="9">
        <v>0</v>
      </c>
      <c r="E15" s="9">
        <f>D15</f>
        <v>0</v>
      </c>
      <c r="F15" s="9">
        <f>D15</f>
        <v>0</v>
      </c>
    </row>
    <row r="16" spans="1:6" ht="28.5" customHeight="1" x14ac:dyDescent="0.25">
      <c r="A16" s="11" t="s">
        <v>43</v>
      </c>
      <c r="B16" s="123">
        <f>SUM(B17)</f>
        <v>255031.36</v>
      </c>
      <c r="C16" s="117">
        <f t="shared" ref="C16:F16" si="3">SUM(C17)</f>
        <v>240990</v>
      </c>
      <c r="D16" s="117">
        <f t="shared" si="3"/>
        <v>240990</v>
      </c>
      <c r="E16" s="117">
        <f t="shared" si="3"/>
        <v>240990</v>
      </c>
      <c r="F16" s="117">
        <f t="shared" si="3"/>
        <v>240990</v>
      </c>
    </row>
    <row r="17" spans="1:6" ht="30" customHeight="1" x14ac:dyDescent="0.25">
      <c r="A17" s="17" t="s">
        <v>115</v>
      </c>
      <c r="B17" s="9">
        <v>255031.36</v>
      </c>
      <c r="C17" s="9">
        <v>240990</v>
      </c>
      <c r="D17" s="9">
        <v>240990</v>
      </c>
      <c r="E17" s="9">
        <f>D17</f>
        <v>240990</v>
      </c>
      <c r="F17" s="9">
        <f>D17</f>
        <v>240990</v>
      </c>
    </row>
    <row r="18" spans="1:6" ht="17.25" customHeight="1" x14ac:dyDescent="0.25">
      <c r="A18" s="40" t="s">
        <v>42</v>
      </c>
      <c r="B18" s="123">
        <f>B20+B21+B19</f>
        <v>38596.22</v>
      </c>
      <c r="C18" s="117">
        <f t="shared" ref="C18:F18" si="4">C20+C21+C19</f>
        <v>336904</v>
      </c>
      <c r="D18" s="117">
        <f t="shared" si="4"/>
        <v>336904</v>
      </c>
      <c r="E18" s="117">
        <f t="shared" si="4"/>
        <v>336904</v>
      </c>
      <c r="F18" s="117">
        <f t="shared" si="4"/>
        <v>336904</v>
      </c>
    </row>
    <row r="19" spans="1:6" ht="25.5" x14ac:dyDescent="0.25">
      <c r="A19" s="17" t="s">
        <v>138</v>
      </c>
      <c r="B19" s="8">
        <v>22685.5</v>
      </c>
      <c r="C19" s="9">
        <v>302904</v>
      </c>
      <c r="D19" s="9">
        <v>302904</v>
      </c>
      <c r="E19" s="9">
        <f>D19</f>
        <v>302904</v>
      </c>
      <c r="F19" s="9">
        <f>D19</f>
        <v>302904</v>
      </c>
    </row>
    <row r="20" spans="1:6" ht="25.5" x14ac:dyDescent="0.25">
      <c r="A20" s="17" t="s">
        <v>116</v>
      </c>
      <c r="B20" s="8">
        <v>15910.72</v>
      </c>
      <c r="C20" s="9">
        <v>8000</v>
      </c>
      <c r="D20" s="9">
        <v>8000</v>
      </c>
      <c r="E20" s="9">
        <f>D20</f>
        <v>8000</v>
      </c>
      <c r="F20" s="9">
        <f>D20</f>
        <v>8000</v>
      </c>
    </row>
    <row r="21" spans="1:6" ht="25.5" x14ac:dyDescent="0.25">
      <c r="A21" s="17" t="s">
        <v>127</v>
      </c>
      <c r="B21" s="8">
        <v>0</v>
      </c>
      <c r="C21" s="9">
        <v>26000</v>
      </c>
      <c r="D21" s="9">
        <v>26000</v>
      </c>
      <c r="E21" s="9">
        <f>D21</f>
        <v>26000</v>
      </c>
      <c r="F21" s="9">
        <f>D21</f>
        <v>26000</v>
      </c>
    </row>
    <row r="22" spans="1:6" ht="18" customHeight="1" x14ac:dyDescent="0.25">
      <c r="A22" s="40" t="s">
        <v>117</v>
      </c>
      <c r="B22" s="123">
        <f>SUM(B23)</f>
        <v>3856.8</v>
      </c>
      <c r="C22" s="117">
        <f t="shared" ref="C22:F24" si="5">SUM(C23)</f>
        <v>1000</v>
      </c>
      <c r="D22" s="117">
        <f t="shared" si="5"/>
        <v>1000</v>
      </c>
      <c r="E22" s="117">
        <f t="shared" si="5"/>
        <v>1000</v>
      </c>
      <c r="F22" s="116">
        <f t="shared" si="5"/>
        <v>1000</v>
      </c>
    </row>
    <row r="23" spans="1:6" ht="38.25" x14ac:dyDescent="0.25">
      <c r="A23" s="17" t="s">
        <v>118</v>
      </c>
      <c r="B23" s="8">
        <v>3856.8</v>
      </c>
      <c r="C23" s="9">
        <v>1000</v>
      </c>
      <c r="D23" s="9">
        <v>1000</v>
      </c>
      <c r="E23" s="9">
        <f>D23</f>
        <v>1000</v>
      </c>
      <c r="F23" s="9">
        <f>D23</f>
        <v>1000</v>
      </c>
    </row>
    <row r="24" spans="1:6" ht="38.25" x14ac:dyDescent="0.25">
      <c r="A24" s="40" t="s">
        <v>140</v>
      </c>
      <c r="B24" s="123">
        <f>SUM(B25)</f>
        <v>80.89</v>
      </c>
      <c r="C24" s="117">
        <f t="shared" si="5"/>
        <v>0</v>
      </c>
      <c r="D24" s="117">
        <f t="shared" si="5"/>
        <v>0</v>
      </c>
      <c r="E24" s="117">
        <f t="shared" si="5"/>
        <v>0</v>
      </c>
      <c r="F24" s="116">
        <f t="shared" si="5"/>
        <v>0</v>
      </c>
    </row>
    <row r="25" spans="1:6" ht="38.25" x14ac:dyDescent="0.25">
      <c r="A25" s="17" t="s">
        <v>139</v>
      </c>
      <c r="B25" s="8">
        <v>80.89</v>
      </c>
      <c r="C25" s="9">
        <v>0</v>
      </c>
      <c r="D25" s="9">
        <v>0</v>
      </c>
      <c r="E25" s="9">
        <f>D25</f>
        <v>0</v>
      </c>
      <c r="F25" s="9">
        <f>D25</f>
        <v>0</v>
      </c>
    </row>
    <row r="28" spans="1:6" ht="15.75" customHeight="1" x14ac:dyDescent="0.25">
      <c r="A28" s="67" t="s">
        <v>40</v>
      </c>
      <c r="B28" s="67"/>
      <c r="C28" s="67"/>
      <c r="D28" s="67"/>
      <c r="E28" s="67"/>
      <c r="F28" s="67"/>
    </row>
    <row r="29" spans="1:6" ht="18" x14ac:dyDescent="0.25">
      <c r="A29" s="4"/>
      <c r="B29" s="4"/>
      <c r="C29" s="4"/>
      <c r="D29" s="4"/>
      <c r="E29" s="5"/>
      <c r="F29" s="5"/>
    </row>
    <row r="30" spans="1:6" ht="25.5" x14ac:dyDescent="0.25">
      <c r="A30" s="19" t="s">
        <v>41</v>
      </c>
      <c r="B30" s="18" t="s">
        <v>130</v>
      </c>
      <c r="C30" s="19" t="s">
        <v>128</v>
      </c>
      <c r="D30" s="19" t="s">
        <v>129</v>
      </c>
      <c r="E30" s="19" t="s">
        <v>29</v>
      </c>
      <c r="F30" s="19" t="s">
        <v>137</v>
      </c>
    </row>
    <row r="31" spans="1:6" x14ac:dyDescent="0.25">
      <c r="A31" s="40" t="s">
        <v>1</v>
      </c>
      <c r="B31" s="124">
        <f>B32+B35+B37+B39+B43+B45</f>
        <v>1666143.76</v>
      </c>
      <c r="C31" s="125">
        <f t="shared" ref="C31:F31" si="6">C32+C35+C37+C39+C43+C45</f>
        <v>2582562.5699999998</v>
      </c>
      <c r="D31" s="125">
        <f t="shared" si="6"/>
        <v>2582562.5700000003</v>
      </c>
      <c r="E31" s="125">
        <f t="shared" si="6"/>
        <v>2582562.5700000003</v>
      </c>
      <c r="F31" s="125">
        <f t="shared" si="6"/>
        <v>2582562.5700000003</v>
      </c>
    </row>
    <row r="32" spans="1:6" x14ac:dyDescent="0.25">
      <c r="A32" s="23" t="s">
        <v>44</v>
      </c>
      <c r="B32" s="116">
        <f>SUM(B33:B34)</f>
        <v>1352875.81</v>
      </c>
      <c r="C32" s="116">
        <f t="shared" ref="C32" si="7">SUM(C33:C34)</f>
        <v>1950010</v>
      </c>
      <c r="D32" s="116">
        <f t="shared" ref="D32" si="8">SUM(D33:D34)</f>
        <v>2003668.57</v>
      </c>
      <c r="E32" s="116">
        <f t="shared" ref="E32" si="9">SUM(E33:E34)</f>
        <v>2003668.57</v>
      </c>
      <c r="F32" s="116">
        <f t="shared" ref="F32" si="10">SUM(F33:F34)</f>
        <v>2003668.57</v>
      </c>
    </row>
    <row r="33" spans="1:6" ht="25.5" x14ac:dyDescent="0.25">
      <c r="A33" s="17" t="s">
        <v>112</v>
      </c>
      <c r="B33" s="9">
        <v>1352875.79</v>
      </c>
      <c r="C33" s="9">
        <v>1950000</v>
      </c>
      <c r="D33" s="9">
        <v>2003658.57</v>
      </c>
      <c r="E33" s="9">
        <f>D33</f>
        <v>2003658.57</v>
      </c>
      <c r="F33" s="9">
        <f>D33</f>
        <v>2003658.57</v>
      </c>
    </row>
    <row r="34" spans="1:6" ht="38.25" x14ac:dyDescent="0.25">
      <c r="A34" s="17" t="s">
        <v>113</v>
      </c>
      <c r="B34" s="9">
        <v>0.02</v>
      </c>
      <c r="C34" s="9">
        <v>10</v>
      </c>
      <c r="D34" s="9">
        <v>10</v>
      </c>
      <c r="E34" s="9">
        <f>D34</f>
        <v>10</v>
      </c>
      <c r="F34" s="9">
        <f>D34</f>
        <v>10</v>
      </c>
    </row>
    <row r="35" spans="1:6" ht="16.5" customHeight="1" x14ac:dyDescent="0.25">
      <c r="A35" s="23" t="s">
        <v>46</v>
      </c>
      <c r="B35" s="116">
        <f>SUM(B36)</f>
        <v>0</v>
      </c>
      <c r="C35" s="116">
        <f t="shared" ref="C35" si="11">SUM(C36)</f>
        <v>0</v>
      </c>
      <c r="D35" s="116">
        <f t="shared" ref="D35" si="12">SUM(D36)</f>
        <v>0</v>
      </c>
      <c r="E35" s="116">
        <f t="shared" ref="E35" si="13">SUM(E36)</f>
        <v>0</v>
      </c>
      <c r="F35" s="116">
        <f t="shared" ref="F35" si="14">SUM(F36)</f>
        <v>0</v>
      </c>
    </row>
    <row r="36" spans="1:6" ht="25.5" x14ac:dyDescent="0.25">
      <c r="A36" s="17" t="s">
        <v>114</v>
      </c>
      <c r="B36" s="9">
        <v>0</v>
      </c>
      <c r="C36" s="9">
        <v>0</v>
      </c>
      <c r="D36" s="9">
        <v>0</v>
      </c>
      <c r="E36" s="9">
        <f>D36</f>
        <v>0</v>
      </c>
      <c r="F36" s="9">
        <f>D36</f>
        <v>0</v>
      </c>
    </row>
    <row r="37" spans="1:6" ht="28.5" customHeight="1" x14ac:dyDescent="0.25">
      <c r="A37" s="11" t="s">
        <v>43</v>
      </c>
      <c r="B37" s="123">
        <f>SUM(B38)</f>
        <v>254494.18</v>
      </c>
      <c r="C37" s="117">
        <f t="shared" ref="C37" si="15">SUM(C38)</f>
        <v>240990</v>
      </c>
      <c r="D37" s="117">
        <f t="shared" ref="D37" si="16">SUM(D38)</f>
        <v>240990</v>
      </c>
      <c r="E37" s="117">
        <f t="shared" ref="E37" si="17">SUM(E38)</f>
        <v>240990</v>
      </c>
      <c r="F37" s="117">
        <f t="shared" ref="F37" si="18">SUM(F38)</f>
        <v>240990</v>
      </c>
    </row>
    <row r="38" spans="1:6" ht="30" customHeight="1" x14ac:dyDescent="0.25">
      <c r="A38" s="17" t="s">
        <v>115</v>
      </c>
      <c r="B38" s="9">
        <v>254494.18</v>
      </c>
      <c r="C38" s="9">
        <v>240990</v>
      </c>
      <c r="D38" s="9">
        <v>240990</v>
      </c>
      <c r="E38" s="9">
        <f>D38</f>
        <v>240990</v>
      </c>
      <c r="F38" s="9">
        <f>D38</f>
        <v>240990</v>
      </c>
    </row>
    <row r="39" spans="1:6" ht="17.25" customHeight="1" x14ac:dyDescent="0.25">
      <c r="A39" s="40" t="s">
        <v>42</v>
      </c>
      <c r="B39" s="123">
        <f>SUM(B40:B42)</f>
        <v>38596.22</v>
      </c>
      <c r="C39" s="117">
        <f t="shared" ref="C39:F39" si="19">SUM(C40:C42)</f>
        <v>336904</v>
      </c>
      <c r="D39" s="117">
        <f t="shared" si="19"/>
        <v>336904</v>
      </c>
      <c r="E39" s="117">
        <f t="shared" si="19"/>
        <v>336904</v>
      </c>
      <c r="F39" s="117">
        <f t="shared" si="19"/>
        <v>336904</v>
      </c>
    </row>
    <row r="40" spans="1:6" ht="25.5" x14ac:dyDescent="0.25">
      <c r="A40" s="17" t="s">
        <v>138</v>
      </c>
      <c r="B40" s="8">
        <v>22685.5</v>
      </c>
      <c r="C40" s="9">
        <v>302904</v>
      </c>
      <c r="D40" s="9">
        <v>302904</v>
      </c>
      <c r="E40" s="9">
        <f>D40</f>
        <v>302904</v>
      </c>
      <c r="F40" s="9">
        <f>D40</f>
        <v>302904</v>
      </c>
    </row>
    <row r="41" spans="1:6" ht="25.5" x14ac:dyDescent="0.25">
      <c r="A41" s="17" t="s">
        <v>116</v>
      </c>
      <c r="B41" s="8">
        <v>15910.72</v>
      </c>
      <c r="C41" s="9">
        <v>8000</v>
      </c>
      <c r="D41" s="9">
        <v>8000</v>
      </c>
      <c r="E41" s="9">
        <f>D41</f>
        <v>8000</v>
      </c>
      <c r="F41" s="9">
        <f>D41</f>
        <v>8000</v>
      </c>
    </row>
    <row r="42" spans="1:6" ht="25.5" x14ac:dyDescent="0.25">
      <c r="A42" s="17" t="s">
        <v>127</v>
      </c>
      <c r="B42" s="8">
        <v>0</v>
      </c>
      <c r="C42" s="9">
        <v>26000</v>
      </c>
      <c r="D42" s="9">
        <v>26000</v>
      </c>
      <c r="E42" s="9">
        <f>D42</f>
        <v>26000</v>
      </c>
      <c r="F42" s="9">
        <f>D42</f>
        <v>26000</v>
      </c>
    </row>
    <row r="43" spans="1:6" ht="18" customHeight="1" x14ac:dyDescent="0.25">
      <c r="A43" s="40" t="s">
        <v>117</v>
      </c>
      <c r="B43" s="123">
        <f>SUM(B44)</f>
        <v>3856.8</v>
      </c>
      <c r="C43" s="117">
        <f>SUM(C44)</f>
        <v>1000</v>
      </c>
      <c r="D43" s="117">
        <f>SUM(D44)</f>
        <v>1000</v>
      </c>
      <c r="E43" s="117">
        <f>SUM(E44)</f>
        <v>1000</v>
      </c>
      <c r="F43" s="116">
        <f>SUM(F44)</f>
        <v>1000</v>
      </c>
    </row>
    <row r="44" spans="1:6" ht="38.25" x14ac:dyDescent="0.25">
      <c r="A44" s="17" t="s">
        <v>118</v>
      </c>
      <c r="B44" s="8">
        <v>3856.8</v>
      </c>
      <c r="C44" s="9">
        <v>1000</v>
      </c>
      <c r="D44" s="9">
        <v>1000</v>
      </c>
      <c r="E44" s="9">
        <f>D44</f>
        <v>1000</v>
      </c>
      <c r="F44" s="9">
        <f>D44</f>
        <v>1000</v>
      </c>
    </row>
    <row r="45" spans="1:6" ht="16.5" customHeight="1" x14ac:dyDescent="0.25">
      <c r="A45" s="23" t="s">
        <v>119</v>
      </c>
      <c r="B45" s="116">
        <f>SUM(B46:B50)</f>
        <v>16320.75</v>
      </c>
      <c r="C45" s="116">
        <f>SUM(C46:C50)</f>
        <v>53658.57</v>
      </c>
      <c r="D45" s="116">
        <f t="shared" ref="D45:F45" si="20">SUM(D46:D50)</f>
        <v>0</v>
      </c>
      <c r="E45" s="116">
        <f t="shared" si="20"/>
        <v>0</v>
      </c>
      <c r="F45" s="116">
        <f t="shared" si="20"/>
        <v>0</v>
      </c>
    </row>
    <row r="46" spans="1:6" ht="25.5" x14ac:dyDescent="0.25">
      <c r="A46" s="17" t="s">
        <v>120</v>
      </c>
      <c r="B46" s="9">
        <v>0.09</v>
      </c>
      <c r="C46" s="9">
        <v>0</v>
      </c>
      <c r="D46" s="9">
        <v>0</v>
      </c>
      <c r="E46" s="9">
        <f>D46</f>
        <v>0</v>
      </c>
      <c r="F46" s="9">
        <f>D46</f>
        <v>0</v>
      </c>
    </row>
    <row r="47" spans="1:6" ht="25.5" x14ac:dyDescent="0.25">
      <c r="A47" s="17" t="s">
        <v>121</v>
      </c>
      <c r="B47" s="9">
        <v>0</v>
      </c>
      <c r="C47" s="9">
        <v>0</v>
      </c>
      <c r="D47" s="9">
        <v>0</v>
      </c>
      <c r="E47" s="9">
        <f t="shared" ref="E47:E50" si="21">D47</f>
        <v>0</v>
      </c>
      <c r="F47" s="9">
        <f t="shared" ref="F47:F50" si="22">D47</f>
        <v>0</v>
      </c>
    </row>
    <row r="48" spans="1:6" ht="25.5" x14ac:dyDescent="0.25">
      <c r="A48" s="17" t="s">
        <v>122</v>
      </c>
      <c r="B48" s="9">
        <v>16320.66</v>
      </c>
      <c r="C48" s="9">
        <v>537.17999999999995</v>
      </c>
      <c r="D48" s="9">
        <v>0</v>
      </c>
      <c r="E48" s="9">
        <f t="shared" si="21"/>
        <v>0</v>
      </c>
      <c r="F48" s="9">
        <f t="shared" si="22"/>
        <v>0</v>
      </c>
    </row>
    <row r="49" spans="1:6" ht="17.25" customHeight="1" x14ac:dyDescent="0.25">
      <c r="A49" s="17" t="s">
        <v>144</v>
      </c>
      <c r="B49" s="9">
        <v>0</v>
      </c>
      <c r="C49" s="9">
        <v>53040.5</v>
      </c>
      <c r="D49" s="9">
        <v>0</v>
      </c>
      <c r="E49" s="9">
        <f t="shared" si="21"/>
        <v>0</v>
      </c>
      <c r="F49" s="9">
        <f t="shared" ref="F49" si="23">D49</f>
        <v>0</v>
      </c>
    </row>
    <row r="50" spans="1:6" ht="25.5" x14ac:dyDescent="0.25">
      <c r="A50" s="17" t="s">
        <v>123</v>
      </c>
      <c r="B50" s="9">
        <v>0</v>
      </c>
      <c r="C50" s="9">
        <v>80.89</v>
      </c>
      <c r="D50" s="9">
        <v>0</v>
      </c>
      <c r="E50" s="9">
        <f t="shared" si="21"/>
        <v>0</v>
      </c>
      <c r="F50" s="9">
        <f t="shared" si="22"/>
        <v>0</v>
      </c>
    </row>
  </sheetData>
  <mergeCells count="5">
    <mergeCell ref="A28:F28"/>
    <mergeCell ref="A1:F1"/>
    <mergeCell ref="A3:F3"/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C23" sqref="C2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7" t="s">
        <v>136</v>
      </c>
      <c r="B1" s="67"/>
      <c r="C1" s="67"/>
      <c r="D1" s="67"/>
      <c r="E1" s="67"/>
      <c r="F1" s="6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67" t="s">
        <v>17</v>
      </c>
      <c r="B3" s="67"/>
      <c r="C3" s="67"/>
      <c r="D3" s="67"/>
      <c r="E3" s="68"/>
      <c r="F3" s="6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7" t="s">
        <v>4</v>
      </c>
      <c r="B5" s="69"/>
      <c r="C5" s="69"/>
      <c r="D5" s="69"/>
      <c r="E5" s="69"/>
      <c r="F5" s="6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67" t="s">
        <v>12</v>
      </c>
      <c r="B7" s="87"/>
      <c r="C7" s="87"/>
      <c r="D7" s="87"/>
      <c r="E7" s="87"/>
      <c r="F7" s="8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41</v>
      </c>
      <c r="B9" s="18" t="s">
        <v>130</v>
      </c>
      <c r="C9" s="19" t="s">
        <v>128</v>
      </c>
      <c r="D9" s="19" t="s">
        <v>129</v>
      </c>
      <c r="E9" s="19" t="s">
        <v>29</v>
      </c>
      <c r="F9" s="19" t="s">
        <v>137</v>
      </c>
    </row>
    <row r="10" spans="1:6" ht="15.75" customHeight="1" x14ac:dyDescent="0.25">
      <c r="A10" s="11" t="s">
        <v>13</v>
      </c>
      <c r="B10" s="121">
        <f>B11</f>
        <v>1666143.76</v>
      </c>
      <c r="C10" s="122">
        <f t="shared" ref="C10:F10" si="0">C11</f>
        <v>2582562.5699999998</v>
      </c>
      <c r="D10" s="122">
        <f t="shared" si="0"/>
        <v>2582562.5700000003</v>
      </c>
      <c r="E10" s="122">
        <f t="shared" si="0"/>
        <v>2582562.5700000003</v>
      </c>
      <c r="F10" s="122">
        <f t="shared" si="0"/>
        <v>2582562.5700000003</v>
      </c>
    </row>
    <row r="11" spans="1:6" s="64" customFormat="1" ht="19.5" customHeight="1" x14ac:dyDescent="0.25">
      <c r="A11" s="11" t="s">
        <v>124</v>
      </c>
      <c r="B11" s="123">
        <f>B12</f>
        <v>1666143.76</v>
      </c>
      <c r="C11" s="123">
        <f t="shared" ref="C11:F12" si="1">C12</f>
        <v>2582562.5699999998</v>
      </c>
      <c r="D11" s="123">
        <f t="shared" si="1"/>
        <v>2582562.5700000003</v>
      </c>
      <c r="E11" s="123">
        <f t="shared" si="1"/>
        <v>2582562.5700000003</v>
      </c>
      <c r="F11" s="123">
        <f t="shared" si="1"/>
        <v>2582562.5700000003</v>
      </c>
    </row>
    <row r="12" spans="1:6" ht="16.5" customHeight="1" x14ac:dyDescent="0.25">
      <c r="A12" s="17" t="s">
        <v>125</v>
      </c>
      <c r="B12" s="8">
        <f>B13</f>
        <v>1666143.76</v>
      </c>
      <c r="C12" s="8">
        <f t="shared" si="1"/>
        <v>2582562.5699999998</v>
      </c>
      <c r="D12" s="8">
        <f t="shared" si="1"/>
        <v>2582562.5700000003</v>
      </c>
      <c r="E12" s="8">
        <f t="shared" si="1"/>
        <v>2582562.5700000003</v>
      </c>
      <c r="F12" s="8">
        <f t="shared" si="1"/>
        <v>2582562.5700000003</v>
      </c>
    </row>
    <row r="13" spans="1:6" ht="19.5" customHeight="1" x14ac:dyDescent="0.25">
      <c r="A13" s="16" t="s">
        <v>126</v>
      </c>
      <c r="B13" s="8">
        <f>SAŽETAK!F11</f>
        <v>1666143.76</v>
      </c>
      <c r="C13" s="9">
        <f>SAŽETAK!G11</f>
        <v>2582562.5699999998</v>
      </c>
      <c r="D13" s="9">
        <f>SAŽETAK!H11</f>
        <v>2582562.5700000003</v>
      </c>
      <c r="E13" s="9">
        <f>SAŽETAK!I11</f>
        <v>2582562.5700000003</v>
      </c>
      <c r="F13" s="9">
        <f>SAŽETAK!J11</f>
        <v>2582562.5700000003</v>
      </c>
    </row>
    <row r="14" spans="1:6" x14ac:dyDescent="0.25">
      <c r="B14" s="61"/>
      <c r="C14" s="61"/>
      <c r="D14" s="61"/>
      <c r="E14" s="61"/>
      <c r="F14" s="61"/>
    </row>
    <row r="15" spans="1:6" x14ac:dyDescent="0.25">
      <c r="B15" s="61"/>
      <c r="C15" s="61"/>
      <c r="D15" s="61"/>
      <c r="E15" s="61"/>
      <c r="F15" s="6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25" sqref="F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7" t="s">
        <v>136</v>
      </c>
      <c r="B1" s="67"/>
      <c r="C1" s="67"/>
      <c r="D1" s="67"/>
      <c r="E1" s="67"/>
      <c r="F1" s="67"/>
      <c r="G1" s="67"/>
      <c r="H1" s="6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7" t="s">
        <v>17</v>
      </c>
      <c r="B3" s="67"/>
      <c r="C3" s="67"/>
      <c r="D3" s="67"/>
      <c r="E3" s="67"/>
      <c r="F3" s="67"/>
      <c r="G3" s="67"/>
      <c r="H3" s="6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7" t="s">
        <v>48</v>
      </c>
      <c r="B5" s="67"/>
      <c r="C5" s="67"/>
      <c r="D5" s="67"/>
      <c r="E5" s="67"/>
      <c r="F5" s="67"/>
      <c r="G5" s="67"/>
      <c r="H5" s="6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28</v>
      </c>
      <c r="D7" s="18" t="s">
        <v>130</v>
      </c>
      <c r="E7" s="19" t="s">
        <v>128</v>
      </c>
      <c r="F7" s="19" t="s">
        <v>129</v>
      </c>
      <c r="G7" s="19" t="s">
        <v>29</v>
      </c>
      <c r="H7" s="19" t="s">
        <v>137</v>
      </c>
    </row>
    <row r="8" spans="1:8" x14ac:dyDescent="0.25">
      <c r="A8" s="38"/>
      <c r="B8" s="39"/>
      <c r="C8" s="37" t="s">
        <v>50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8" x14ac:dyDescent="0.25">
      <c r="A11" s="11"/>
      <c r="B11" s="15"/>
      <c r="C11" s="41"/>
      <c r="D11" s="8"/>
      <c r="E11" s="9"/>
      <c r="F11" s="9"/>
      <c r="G11" s="9"/>
      <c r="H11" s="9"/>
    </row>
    <row r="12" spans="1:8" x14ac:dyDescent="0.25">
      <c r="A12" s="11"/>
      <c r="B12" s="15"/>
      <c r="C12" s="37" t="s">
        <v>53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3" t="s">
        <v>15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E28" sqref="E2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7" t="s">
        <v>136</v>
      </c>
      <c r="B1" s="67"/>
      <c r="C1" s="67"/>
      <c r="D1" s="67"/>
      <c r="E1" s="67"/>
      <c r="F1" s="6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7" t="s">
        <v>17</v>
      </c>
      <c r="B3" s="67"/>
      <c r="C3" s="67"/>
      <c r="D3" s="67"/>
      <c r="E3" s="67"/>
      <c r="F3" s="6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7" t="s">
        <v>49</v>
      </c>
      <c r="B5" s="67"/>
      <c r="C5" s="67"/>
      <c r="D5" s="67"/>
      <c r="E5" s="67"/>
      <c r="F5" s="67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41</v>
      </c>
      <c r="B7" s="18" t="s">
        <v>130</v>
      </c>
      <c r="C7" s="19" t="s">
        <v>128</v>
      </c>
      <c r="D7" s="19" t="s">
        <v>129</v>
      </c>
      <c r="E7" s="19" t="s">
        <v>29</v>
      </c>
      <c r="F7" s="19" t="s">
        <v>137</v>
      </c>
    </row>
    <row r="8" spans="1:6" x14ac:dyDescent="0.25">
      <c r="A8" s="11" t="s">
        <v>50</v>
      </c>
      <c r="B8" s="8"/>
      <c r="C8" s="9"/>
      <c r="D8" s="9"/>
      <c r="E8" s="9"/>
      <c r="F8" s="9"/>
    </row>
    <row r="9" spans="1:6" ht="25.5" x14ac:dyDescent="0.25">
      <c r="A9" s="11" t="s">
        <v>51</v>
      </c>
      <c r="B9" s="8"/>
      <c r="C9" s="9"/>
      <c r="D9" s="9"/>
      <c r="E9" s="9"/>
      <c r="F9" s="9"/>
    </row>
    <row r="10" spans="1:6" ht="25.5" x14ac:dyDescent="0.25">
      <c r="A10" s="17" t="s">
        <v>52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53</v>
      </c>
      <c r="B12" s="8"/>
      <c r="C12" s="9"/>
      <c r="D12" s="9"/>
      <c r="E12" s="9"/>
      <c r="F12" s="9"/>
    </row>
    <row r="13" spans="1:6" x14ac:dyDescent="0.25">
      <c r="A13" s="23" t="s">
        <v>44</v>
      </c>
      <c r="B13" s="8"/>
      <c r="C13" s="9"/>
      <c r="D13" s="9"/>
      <c r="E13" s="9"/>
      <c r="F13" s="9"/>
    </row>
    <row r="14" spans="1:6" x14ac:dyDescent="0.25">
      <c r="A14" s="13" t="s">
        <v>45</v>
      </c>
      <c r="B14" s="8"/>
      <c r="C14" s="9"/>
      <c r="D14" s="9"/>
      <c r="E14" s="9"/>
      <c r="F14" s="10"/>
    </row>
    <row r="15" spans="1:6" x14ac:dyDescent="0.25">
      <c r="A15" s="23" t="s">
        <v>46</v>
      </c>
      <c r="B15" s="8"/>
      <c r="C15" s="9"/>
      <c r="D15" s="9"/>
      <c r="E15" s="9"/>
      <c r="F15" s="10"/>
    </row>
    <row r="16" spans="1:6" x14ac:dyDescent="0.25">
      <c r="A16" s="13" t="s">
        <v>47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1BD6-2111-4A75-AEE0-338257AB6DD3}">
  <sheetPr>
    <pageSetUpPr fitToPage="1"/>
  </sheetPr>
  <dimension ref="A1:J89"/>
  <sheetViews>
    <sheetView zoomScaleNormal="100" workbookViewId="0">
      <selection activeCell="Q84" sqref="Q8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6.85546875" customWidth="1"/>
    <col min="6" max="6" width="16.5703125" customWidth="1"/>
    <col min="7" max="7" width="17.28515625" customWidth="1"/>
    <col min="8" max="9" width="16.5703125" customWidth="1"/>
  </cols>
  <sheetData>
    <row r="1" spans="1:10" ht="42" customHeight="1" x14ac:dyDescent="0.25">
      <c r="A1" s="109" t="s">
        <v>136</v>
      </c>
      <c r="B1" s="109"/>
      <c r="C1" s="109"/>
      <c r="D1" s="109"/>
      <c r="E1" s="109"/>
      <c r="F1" s="109"/>
      <c r="G1" s="109"/>
      <c r="H1" s="109"/>
      <c r="I1" s="109"/>
    </row>
    <row r="2" spans="1:10" ht="18" customHeight="1" x14ac:dyDescent="0.25">
      <c r="A2" s="110"/>
      <c r="B2" s="110"/>
      <c r="C2" s="110"/>
      <c r="D2" s="110"/>
      <c r="E2" s="110"/>
      <c r="F2" s="110"/>
      <c r="G2" s="111"/>
      <c r="H2" s="111"/>
      <c r="I2" s="111"/>
    </row>
    <row r="3" spans="1:10" ht="18" customHeight="1" x14ac:dyDescent="0.25">
      <c r="A3" s="109" t="s">
        <v>16</v>
      </c>
      <c r="B3" s="109"/>
      <c r="C3" s="109"/>
      <c r="D3" s="109"/>
      <c r="E3" s="109"/>
      <c r="F3" s="109"/>
      <c r="G3" s="109"/>
      <c r="H3" s="109"/>
      <c r="I3" s="109"/>
    </row>
    <row r="4" spans="1:10" ht="18" x14ac:dyDescent="0.25">
      <c r="A4" s="110"/>
      <c r="B4" s="110"/>
      <c r="C4" s="110"/>
      <c r="D4" s="110"/>
      <c r="E4" s="110"/>
      <c r="F4" s="111"/>
      <c r="G4" s="111"/>
      <c r="H4" s="111"/>
      <c r="I4" s="111"/>
    </row>
    <row r="5" spans="1:10" ht="29.25" customHeight="1" x14ac:dyDescent="0.25">
      <c r="A5" s="112" t="s">
        <v>18</v>
      </c>
      <c r="B5" s="113"/>
      <c r="C5" s="114"/>
      <c r="D5" s="115" t="s">
        <v>19</v>
      </c>
      <c r="E5" s="115" t="s">
        <v>130</v>
      </c>
      <c r="F5" s="3" t="s">
        <v>128</v>
      </c>
      <c r="G5" s="3" t="s">
        <v>129</v>
      </c>
      <c r="H5" s="3" t="s">
        <v>29</v>
      </c>
      <c r="I5" s="3" t="s">
        <v>137</v>
      </c>
    </row>
    <row r="6" spans="1:10" s="61" customFormat="1" ht="25.5" x14ac:dyDescent="0.25">
      <c r="A6" s="106" t="s">
        <v>63</v>
      </c>
      <c r="B6" s="107"/>
      <c r="C6" s="108"/>
      <c r="D6" s="26" t="s">
        <v>64</v>
      </c>
      <c r="E6" s="116">
        <f t="shared" ref="E6" si="0">E7</f>
        <v>1666143.7600000002</v>
      </c>
      <c r="F6" s="116">
        <f>F7</f>
        <v>2582562.5699999998</v>
      </c>
      <c r="G6" s="116">
        <f>G7</f>
        <v>2582562.5700000003</v>
      </c>
      <c r="H6" s="116">
        <f>H7</f>
        <v>2582562.5700000003</v>
      </c>
      <c r="I6" s="116">
        <f>I7</f>
        <v>2582562.5700000003</v>
      </c>
      <c r="J6" s="60"/>
    </row>
    <row r="7" spans="1:10" s="62" customFormat="1" x14ac:dyDescent="0.25">
      <c r="A7" s="106" t="s">
        <v>65</v>
      </c>
      <c r="B7" s="107"/>
      <c r="C7" s="108"/>
      <c r="D7" s="26" t="s">
        <v>66</v>
      </c>
      <c r="E7" s="117">
        <f>E8+E51+E67+E71+E75</f>
        <v>1666143.7600000002</v>
      </c>
      <c r="F7" s="117">
        <f>F8+F51+F67+F71+F75</f>
        <v>2582562.5699999998</v>
      </c>
      <c r="G7" s="117">
        <f>G8+G51+G67+G71+G75</f>
        <v>2582562.5700000003</v>
      </c>
      <c r="H7" s="117">
        <f>H8+H51+H67+H71+H75</f>
        <v>2582562.5700000003</v>
      </c>
      <c r="I7" s="117">
        <f>I8+I51+I67+I71+I75</f>
        <v>2582562.5700000003</v>
      </c>
    </row>
    <row r="8" spans="1:10" s="62" customFormat="1" ht="25.5" x14ac:dyDescent="0.25">
      <c r="A8" s="106" t="s">
        <v>67</v>
      </c>
      <c r="B8" s="107"/>
      <c r="C8" s="108"/>
      <c r="D8" s="26" t="s">
        <v>68</v>
      </c>
      <c r="E8" s="117">
        <f>E9+E13+E16+E21+E30+E36+E39+E42+E48+E33+E26+E45</f>
        <v>1651129.34</v>
      </c>
      <c r="F8" s="117">
        <f>F9+F13+F16+F21+F30+F36+F39+F42+F48+F33+F26+F45</f>
        <v>2267562.5699999998</v>
      </c>
      <c r="G8" s="117">
        <f>G9+G13+G16+G21+G30+G36+G39+G42+G48+G33+G26</f>
        <v>2393662.5700000003</v>
      </c>
      <c r="H8" s="117">
        <f>H9+H13+H16+H21+H30+H36+H39+H42+H48+H33+H26</f>
        <v>2393662.5700000003</v>
      </c>
      <c r="I8" s="117">
        <f>I9+I13+I16+I21+I30+I36+I39+I42+I48+I33+I26</f>
        <v>2393662.5700000003</v>
      </c>
    </row>
    <row r="9" spans="1:10" s="63" customFormat="1" ht="25.5" x14ac:dyDescent="0.25">
      <c r="A9" s="103" t="s">
        <v>69</v>
      </c>
      <c r="B9" s="104"/>
      <c r="C9" s="105"/>
      <c r="D9" s="36" t="s">
        <v>70</v>
      </c>
      <c r="E9" s="9">
        <f t="shared" ref="E9:I9" si="1">SUM(E10)</f>
        <v>1349013.69</v>
      </c>
      <c r="F9" s="9">
        <f t="shared" si="1"/>
        <v>1703000</v>
      </c>
      <c r="G9" s="9">
        <f t="shared" si="1"/>
        <v>1877658.57</v>
      </c>
      <c r="H9" s="10">
        <f t="shared" si="1"/>
        <v>1877658.57</v>
      </c>
      <c r="I9" s="10">
        <f t="shared" si="1"/>
        <v>1877658.57</v>
      </c>
    </row>
    <row r="10" spans="1:10" s="61" customFormat="1" x14ac:dyDescent="0.25">
      <c r="A10" s="97">
        <v>3</v>
      </c>
      <c r="B10" s="98"/>
      <c r="C10" s="99"/>
      <c r="D10" s="25" t="s">
        <v>9</v>
      </c>
      <c r="E10" s="9">
        <f t="shared" ref="E10:I10" si="2">SUM(E11:E12)</f>
        <v>1349013.69</v>
      </c>
      <c r="F10" s="9">
        <f t="shared" si="2"/>
        <v>1703000</v>
      </c>
      <c r="G10" s="9">
        <f t="shared" si="2"/>
        <v>1877658.57</v>
      </c>
      <c r="H10" s="10">
        <f t="shared" si="2"/>
        <v>1877658.57</v>
      </c>
      <c r="I10" s="10">
        <f t="shared" si="2"/>
        <v>1877658.57</v>
      </c>
    </row>
    <row r="11" spans="1:10" s="61" customFormat="1" x14ac:dyDescent="0.25">
      <c r="A11" s="88">
        <v>31</v>
      </c>
      <c r="B11" s="89"/>
      <c r="C11" s="90"/>
      <c r="D11" s="25" t="s">
        <v>10</v>
      </c>
      <c r="E11" s="9">
        <v>1287321.3799999999</v>
      </c>
      <c r="F11" s="9">
        <v>1538000</v>
      </c>
      <c r="G11" s="9">
        <v>1780658.57</v>
      </c>
      <c r="H11" s="9">
        <f>G11</f>
        <v>1780658.57</v>
      </c>
      <c r="I11" s="9">
        <f>G11</f>
        <v>1780658.57</v>
      </c>
    </row>
    <row r="12" spans="1:10" s="61" customFormat="1" ht="18.75" customHeight="1" x14ac:dyDescent="0.25">
      <c r="A12" s="88">
        <v>32</v>
      </c>
      <c r="B12" s="89"/>
      <c r="C12" s="90"/>
      <c r="D12" s="25" t="s">
        <v>20</v>
      </c>
      <c r="E12" s="9">
        <v>61692.31</v>
      </c>
      <c r="F12" s="9">
        <v>165000</v>
      </c>
      <c r="G12" s="9">
        <v>97000</v>
      </c>
      <c r="H12" s="9">
        <f>G12</f>
        <v>97000</v>
      </c>
      <c r="I12" s="9">
        <f>G12</f>
        <v>97000</v>
      </c>
    </row>
    <row r="13" spans="1:10" s="61" customFormat="1" ht="38.25" x14ac:dyDescent="0.25">
      <c r="A13" s="91" t="s">
        <v>72</v>
      </c>
      <c r="B13" s="92"/>
      <c r="C13" s="93"/>
      <c r="D13" s="36" t="s">
        <v>73</v>
      </c>
      <c r="E13" s="9">
        <f t="shared" ref="E13:I14" si="3">SUM(E14)</f>
        <v>0.02</v>
      </c>
      <c r="F13" s="9">
        <f t="shared" si="3"/>
        <v>10</v>
      </c>
      <c r="G13" s="9">
        <f t="shared" si="3"/>
        <v>10</v>
      </c>
      <c r="H13" s="10">
        <f t="shared" si="3"/>
        <v>10</v>
      </c>
      <c r="I13" s="10">
        <f t="shared" si="3"/>
        <v>10</v>
      </c>
    </row>
    <row r="14" spans="1:10" s="61" customFormat="1" x14ac:dyDescent="0.25">
      <c r="A14" s="94" t="s">
        <v>74</v>
      </c>
      <c r="B14" s="95"/>
      <c r="C14" s="96"/>
      <c r="D14" s="25" t="s">
        <v>9</v>
      </c>
      <c r="E14" s="9">
        <f t="shared" si="3"/>
        <v>0.02</v>
      </c>
      <c r="F14" s="9">
        <f t="shared" si="3"/>
        <v>10</v>
      </c>
      <c r="G14" s="9">
        <f t="shared" si="3"/>
        <v>10</v>
      </c>
      <c r="H14" s="10">
        <f t="shared" si="3"/>
        <v>10</v>
      </c>
      <c r="I14" s="10">
        <f t="shared" si="3"/>
        <v>10</v>
      </c>
    </row>
    <row r="15" spans="1:10" s="61" customFormat="1" x14ac:dyDescent="0.25">
      <c r="A15" s="88" t="s">
        <v>75</v>
      </c>
      <c r="B15" s="89"/>
      <c r="C15" s="90"/>
      <c r="D15" s="25" t="s">
        <v>20</v>
      </c>
      <c r="E15" s="9">
        <v>0.02</v>
      </c>
      <c r="F15" s="9">
        <v>10</v>
      </c>
      <c r="G15" s="9">
        <v>10</v>
      </c>
      <c r="H15" s="9">
        <f>G15</f>
        <v>10</v>
      </c>
      <c r="I15" s="9">
        <f>G15</f>
        <v>10</v>
      </c>
    </row>
    <row r="16" spans="1:10" s="63" customFormat="1" ht="25.5" x14ac:dyDescent="0.25">
      <c r="A16" s="91" t="s">
        <v>76</v>
      </c>
      <c r="B16" s="92"/>
      <c r="C16" s="93"/>
      <c r="D16" s="36" t="s">
        <v>77</v>
      </c>
      <c r="E16" s="9">
        <f t="shared" ref="E16:I16" si="4">SUM(E17)</f>
        <v>0</v>
      </c>
      <c r="F16" s="9">
        <f t="shared" si="4"/>
        <v>0</v>
      </c>
      <c r="G16" s="9">
        <f t="shared" si="4"/>
        <v>0</v>
      </c>
      <c r="H16" s="10">
        <f t="shared" si="4"/>
        <v>0</v>
      </c>
      <c r="I16" s="10">
        <f t="shared" si="4"/>
        <v>0</v>
      </c>
    </row>
    <row r="17" spans="1:9" s="61" customFormat="1" x14ac:dyDescent="0.25">
      <c r="A17" s="94" t="s">
        <v>74</v>
      </c>
      <c r="B17" s="95"/>
      <c r="C17" s="96"/>
      <c r="D17" s="25" t="s">
        <v>9</v>
      </c>
      <c r="E17" s="9">
        <f t="shared" ref="E17:I17" si="5">SUM(E18:E20)</f>
        <v>0</v>
      </c>
      <c r="F17" s="9">
        <f t="shared" si="5"/>
        <v>0</v>
      </c>
      <c r="G17" s="9">
        <f t="shared" si="5"/>
        <v>0</v>
      </c>
      <c r="H17" s="10">
        <f t="shared" si="5"/>
        <v>0</v>
      </c>
      <c r="I17" s="10">
        <f t="shared" si="5"/>
        <v>0</v>
      </c>
    </row>
    <row r="18" spans="1:9" s="61" customFormat="1" x14ac:dyDescent="0.25">
      <c r="A18" s="88" t="s">
        <v>78</v>
      </c>
      <c r="B18" s="89"/>
      <c r="C18" s="90"/>
      <c r="D18" s="25" t="s">
        <v>10</v>
      </c>
      <c r="E18" s="9">
        <v>0</v>
      </c>
      <c r="F18" s="9">
        <v>0</v>
      </c>
      <c r="G18" s="9">
        <v>0</v>
      </c>
      <c r="H18" s="9">
        <f t="shared" ref="H18:H20" si="6">G18</f>
        <v>0</v>
      </c>
      <c r="I18" s="9">
        <f t="shared" ref="I18:I20" si="7">G18</f>
        <v>0</v>
      </c>
    </row>
    <row r="19" spans="1:9" s="63" customFormat="1" x14ac:dyDescent="0.25">
      <c r="A19" s="88" t="s">
        <v>75</v>
      </c>
      <c r="B19" s="89"/>
      <c r="C19" s="90"/>
      <c r="D19" s="25" t="s">
        <v>20</v>
      </c>
      <c r="E19" s="9">
        <v>0</v>
      </c>
      <c r="F19" s="9">
        <v>0</v>
      </c>
      <c r="G19" s="9">
        <v>0</v>
      </c>
      <c r="H19" s="9">
        <f t="shared" si="6"/>
        <v>0</v>
      </c>
      <c r="I19" s="9">
        <f t="shared" si="7"/>
        <v>0</v>
      </c>
    </row>
    <row r="20" spans="1:9" s="61" customFormat="1" x14ac:dyDescent="0.25">
      <c r="A20" s="88" t="s">
        <v>79</v>
      </c>
      <c r="B20" s="89"/>
      <c r="C20" s="90"/>
      <c r="D20" s="25" t="s">
        <v>80</v>
      </c>
      <c r="E20" s="9">
        <v>0</v>
      </c>
      <c r="F20" s="9">
        <v>0</v>
      </c>
      <c r="G20" s="9">
        <v>0</v>
      </c>
      <c r="H20" s="9">
        <f t="shared" si="6"/>
        <v>0</v>
      </c>
      <c r="I20" s="9">
        <f t="shared" si="7"/>
        <v>0</v>
      </c>
    </row>
    <row r="21" spans="1:9" s="61" customFormat="1" ht="38.25" x14ac:dyDescent="0.25">
      <c r="A21" s="91" t="s">
        <v>81</v>
      </c>
      <c r="B21" s="92"/>
      <c r="C21" s="93"/>
      <c r="D21" s="36" t="s">
        <v>82</v>
      </c>
      <c r="E21" s="9">
        <f t="shared" ref="E21:I21" si="8">SUM(E22)</f>
        <v>248879.86000000002</v>
      </c>
      <c r="F21" s="9">
        <f t="shared" si="8"/>
        <v>229990</v>
      </c>
      <c r="G21" s="9">
        <f t="shared" si="8"/>
        <v>235090</v>
      </c>
      <c r="H21" s="9">
        <f t="shared" si="8"/>
        <v>235090</v>
      </c>
      <c r="I21" s="9">
        <f t="shared" si="8"/>
        <v>235090</v>
      </c>
    </row>
    <row r="22" spans="1:9" s="61" customFormat="1" ht="18.75" customHeight="1" x14ac:dyDescent="0.25">
      <c r="A22" s="94" t="s">
        <v>74</v>
      </c>
      <c r="B22" s="95"/>
      <c r="C22" s="96"/>
      <c r="D22" s="25" t="s">
        <v>9</v>
      </c>
      <c r="E22" s="9">
        <f t="shared" ref="E22:I22" si="9">SUM(E23:E25)</f>
        <v>248879.86000000002</v>
      </c>
      <c r="F22" s="9">
        <f t="shared" si="9"/>
        <v>229990</v>
      </c>
      <c r="G22" s="9">
        <f t="shared" si="9"/>
        <v>235090</v>
      </c>
      <c r="H22" s="9">
        <f t="shared" si="9"/>
        <v>235090</v>
      </c>
      <c r="I22" s="9">
        <f t="shared" si="9"/>
        <v>235090</v>
      </c>
    </row>
    <row r="23" spans="1:9" s="61" customFormat="1" x14ac:dyDescent="0.25">
      <c r="A23" s="88" t="s">
        <v>78</v>
      </c>
      <c r="B23" s="89"/>
      <c r="C23" s="90"/>
      <c r="D23" s="25" t="s">
        <v>10</v>
      </c>
      <c r="E23" s="9">
        <v>0</v>
      </c>
      <c r="F23" s="9">
        <v>1000</v>
      </c>
      <c r="G23" s="9">
        <v>1000</v>
      </c>
      <c r="H23" s="9">
        <f t="shared" ref="H23:H25" si="10">G23</f>
        <v>1000</v>
      </c>
      <c r="I23" s="9">
        <f t="shared" ref="I23:I25" si="11">G23</f>
        <v>1000</v>
      </c>
    </row>
    <row r="24" spans="1:9" s="63" customFormat="1" x14ac:dyDescent="0.25">
      <c r="A24" s="88" t="s">
        <v>75</v>
      </c>
      <c r="B24" s="89"/>
      <c r="C24" s="90"/>
      <c r="D24" s="25" t="s">
        <v>20</v>
      </c>
      <c r="E24" s="9">
        <v>247143.17</v>
      </c>
      <c r="F24" s="9">
        <v>226990</v>
      </c>
      <c r="G24" s="9">
        <v>232090</v>
      </c>
      <c r="H24" s="9">
        <f t="shared" si="10"/>
        <v>232090</v>
      </c>
      <c r="I24" s="9">
        <f t="shared" si="11"/>
        <v>232090</v>
      </c>
    </row>
    <row r="25" spans="1:9" s="61" customFormat="1" x14ac:dyDescent="0.25">
      <c r="A25" s="88" t="s">
        <v>79</v>
      </c>
      <c r="B25" s="89"/>
      <c r="C25" s="90"/>
      <c r="D25" s="25" t="s">
        <v>80</v>
      </c>
      <c r="E25" s="9">
        <v>1736.69</v>
      </c>
      <c r="F25" s="9">
        <v>2000</v>
      </c>
      <c r="G25" s="9">
        <v>2000</v>
      </c>
      <c r="H25" s="9">
        <f t="shared" si="10"/>
        <v>2000</v>
      </c>
      <c r="I25" s="9">
        <f t="shared" si="11"/>
        <v>2000</v>
      </c>
    </row>
    <row r="26" spans="1:9" s="63" customFormat="1" ht="25.5" customHeight="1" x14ac:dyDescent="0.25">
      <c r="A26" s="91" t="s">
        <v>132</v>
      </c>
      <c r="B26" s="92"/>
      <c r="C26" s="93"/>
      <c r="D26" s="36" t="s">
        <v>133</v>
      </c>
      <c r="E26" s="9">
        <f t="shared" ref="E26:I26" si="12">SUM(E27)</f>
        <v>21147.5</v>
      </c>
      <c r="F26" s="9">
        <f t="shared" si="12"/>
        <v>272904</v>
      </c>
      <c r="G26" s="9">
        <f t="shared" si="12"/>
        <v>272904</v>
      </c>
      <c r="H26" s="10">
        <f t="shared" si="12"/>
        <v>272904</v>
      </c>
      <c r="I26" s="10">
        <f t="shared" si="12"/>
        <v>272904</v>
      </c>
    </row>
    <row r="27" spans="1:9" s="61" customFormat="1" x14ac:dyDescent="0.25">
      <c r="A27" s="97">
        <v>3</v>
      </c>
      <c r="B27" s="98"/>
      <c r="C27" s="99"/>
      <c r="D27" s="25" t="s">
        <v>9</v>
      </c>
      <c r="E27" s="9">
        <f t="shared" ref="E27:I27" si="13">SUM(E28:E29)</f>
        <v>21147.5</v>
      </c>
      <c r="F27" s="9">
        <f t="shared" si="13"/>
        <v>272904</v>
      </c>
      <c r="G27" s="9">
        <f t="shared" si="13"/>
        <v>272904</v>
      </c>
      <c r="H27" s="10">
        <f t="shared" si="13"/>
        <v>272904</v>
      </c>
      <c r="I27" s="10">
        <f t="shared" si="13"/>
        <v>272904</v>
      </c>
    </row>
    <row r="28" spans="1:9" s="61" customFormat="1" x14ac:dyDescent="0.25">
      <c r="A28" s="88">
        <v>31</v>
      </c>
      <c r="B28" s="89"/>
      <c r="C28" s="90"/>
      <c r="D28" s="25" t="s">
        <v>10</v>
      </c>
      <c r="E28" s="9">
        <v>20210.46</v>
      </c>
      <c r="F28" s="9">
        <v>235904</v>
      </c>
      <c r="G28" s="9">
        <v>237904</v>
      </c>
      <c r="H28" s="9">
        <f>G28</f>
        <v>237904</v>
      </c>
      <c r="I28" s="9">
        <f>G28</f>
        <v>237904</v>
      </c>
    </row>
    <row r="29" spans="1:9" s="61" customFormat="1" ht="18.75" customHeight="1" x14ac:dyDescent="0.25">
      <c r="A29" s="88">
        <v>32</v>
      </c>
      <c r="B29" s="89"/>
      <c r="C29" s="90"/>
      <c r="D29" s="25" t="s">
        <v>20</v>
      </c>
      <c r="E29" s="9">
        <v>937.04</v>
      </c>
      <c r="F29" s="9">
        <v>37000</v>
      </c>
      <c r="G29" s="9">
        <v>35000</v>
      </c>
      <c r="H29" s="9">
        <f>G29</f>
        <v>35000</v>
      </c>
      <c r="I29" s="9">
        <f>G29</f>
        <v>35000</v>
      </c>
    </row>
    <row r="30" spans="1:9" s="61" customFormat="1" ht="25.5" x14ac:dyDescent="0.25">
      <c r="A30" s="91" t="s">
        <v>84</v>
      </c>
      <c r="B30" s="92"/>
      <c r="C30" s="93"/>
      <c r="D30" s="36" t="s">
        <v>85</v>
      </c>
      <c r="E30" s="9">
        <f t="shared" ref="E30:I31" si="14">SUM(E31)</f>
        <v>15910.72</v>
      </c>
      <c r="F30" s="9">
        <f t="shared" si="14"/>
        <v>8000</v>
      </c>
      <c r="G30" s="9">
        <f t="shared" si="14"/>
        <v>8000</v>
      </c>
      <c r="H30" s="10">
        <f t="shared" si="14"/>
        <v>8000</v>
      </c>
      <c r="I30" s="10">
        <f t="shared" si="14"/>
        <v>8000</v>
      </c>
    </row>
    <row r="31" spans="1:9" s="61" customFormat="1" x14ac:dyDescent="0.25">
      <c r="A31" s="94" t="s">
        <v>74</v>
      </c>
      <c r="B31" s="95"/>
      <c r="C31" s="96"/>
      <c r="D31" s="25" t="s">
        <v>9</v>
      </c>
      <c r="E31" s="9">
        <f t="shared" si="14"/>
        <v>15910.72</v>
      </c>
      <c r="F31" s="9">
        <f t="shared" si="14"/>
        <v>8000</v>
      </c>
      <c r="G31" s="9">
        <f t="shared" si="14"/>
        <v>8000</v>
      </c>
      <c r="H31" s="10">
        <f t="shared" si="14"/>
        <v>8000</v>
      </c>
      <c r="I31" s="10">
        <f t="shared" si="14"/>
        <v>8000</v>
      </c>
    </row>
    <row r="32" spans="1:9" s="61" customFormat="1" x14ac:dyDescent="0.25">
      <c r="A32" s="88" t="s">
        <v>75</v>
      </c>
      <c r="B32" s="89"/>
      <c r="C32" s="90"/>
      <c r="D32" s="25" t="s">
        <v>20</v>
      </c>
      <c r="E32" s="9">
        <v>15910.72</v>
      </c>
      <c r="F32" s="9">
        <v>8000</v>
      </c>
      <c r="G32" s="9">
        <v>8000</v>
      </c>
      <c r="H32" s="9">
        <f>G32</f>
        <v>8000</v>
      </c>
      <c r="I32" s="9">
        <f>G32</f>
        <v>8000</v>
      </c>
    </row>
    <row r="33" spans="1:9" s="63" customFormat="1" ht="38.25" x14ac:dyDescent="0.25">
      <c r="A33" s="91" t="s">
        <v>89</v>
      </c>
      <c r="B33" s="92"/>
      <c r="C33" s="93"/>
      <c r="D33" s="36" t="s">
        <v>90</v>
      </c>
      <c r="E33" s="9">
        <f t="shared" ref="E33:I34" si="15">SUM(E34)</f>
        <v>3856.8</v>
      </c>
      <c r="F33" s="9">
        <f t="shared" si="15"/>
        <v>0</v>
      </c>
      <c r="G33" s="9">
        <f t="shared" si="15"/>
        <v>0</v>
      </c>
      <c r="H33" s="10">
        <f t="shared" si="15"/>
        <v>0</v>
      </c>
      <c r="I33" s="10">
        <f t="shared" si="15"/>
        <v>0</v>
      </c>
    </row>
    <row r="34" spans="1:9" s="61" customFormat="1" x14ac:dyDescent="0.25">
      <c r="A34" s="100">
        <v>3</v>
      </c>
      <c r="B34" s="101"/>
      <c r="C34" s="102"/>
      <c r="D34" s="25" t="s">
        <v>9</v>
      </c>
      <c r="E34" s="9">
        <f t="shared" si="15"/>
        <v>3856.8</v>
      </c>
      <c r="F34" s="9">
        <f t="shared" si="15"/>
        <v>0</v>
      </c>
      <c r="G34" s="9">
        <f t="shared" si="15"/>
        <v>0</v>
      </c>
      <c r="H34" s="10">
        <f t="shared" si="15"/>
        <v>0</v>
      </c>
      <c r="I34" s="10">
        <f t="shared" si="15"/>
        <v>0</v>
      </c>
    </row>
    <row r="35" spans="1:9" s="61" customFormat="1" x14ac:dyDescent="0.25">
      <c r="A35" s="88">
        <v>38</v>
      </c>
      <c r="B35" s="89"/>
      <c r="C35" s="90"/>
      <c r="D35" s="25" t="s">
        <v>131</v>
      </c>
      <c r="E35" s="9">
        <v>3856.8</v>
      </c>
      <c r="F35" s="9">
        <v>0</v>
      </c>
      <c r="G35" s="9">
        <v>0</v>
      </c>
      <c r="H35" s="9">
        <f>G35</f>
        <v>0</v>
      </c>
      <c r="I35" s="9">
        <f>G35</f>
        <v>0</v>
      </c>
    </row>
    <row r="36" spans="1:9" s="63" customFormat="1" ht="25.5" x14ac:dyDescent="0.25">
      <c r="A36" s="91" t="s">
        <v>101</v>
      </c>
      <c r="B36" s="92"/>
      <c r="C36" s="93"/>
      <c r="D36" s="36" t="s">
        <v>102</v>
      </c>
      <c r="E36" s="9">
        <f t="shared" ref="E36:E37" si="16">SUM(E37)</f>
        <v>0.09</v>
      </c>
      <c r="F36" s="9">
        <f t="shared" ref="F36:F37" si="17">SUM(F37)</f>
        <v>0</v>
      </c>
      <c r="G36" s="9">
        <f t="shared" ref="G36:G37" si="18">SUM(G37)</f>
        <v>0</v>
      </c>
      <c r="H36" s="10">
        <f t="shared" ref="H36:I37" si="19">SUM(H37)</f>
        <v>0</v>
      </c>
      <c r="I36" s="10">
        <f t="shared" si="19"/>
        <v>0</v>
      </c>
    </row>
    <row r="37" spans="1:9" s="61" customFormat="1" x14ac:dyDescent="0.25">
      <c r="A37" s="94" t="s">
        <v>74</v>
      </c>
      <c r="B37" s="95"/>
      <c r="C37" s="96"/>
      <c r="D37" s="25" t="s">
        <v>9</v>
      </c>
      <c r="E37" s="9">
        <f t="shared" si="16"/>
        <v>0.09</v>
      </c>
      <c r="F37" s="9">
        <f t="shared" si="17"/>
        <v>0</v>
      </c>
      <c r="G37" s="9">
        <f t="shared" si="18"/>
        <v>0</v>
      </c>
      <c r="H37" s="10">
        <f t="shared" si="19"/>
        <v>0</v>
      </c>
      <c r="I37" s="10">
        <f t="shared" si="19"/>
        <v>0</v>
      </c>
    </row>
    <row r="38" spans="1:9" s="61" customFormat="1" x14ac:dyDescent="0.25">
      <c r="A38" s="88" t="s">
        <v>75</v>
      </c>
      <c r="B38" s="89"/>
      <c r="C38" s="90"/>
      <c r="D38" s="25" t="s">
        <v>20</v>
      </c>
      <c r="E38" s="9">
        <v>0.09</v>
      </c>
      <c r="F38" s="9">
        <v>0</v>
      </c>
      <c r="G38" s="9">
        <v>0</v>
      </c>
      <c r="H38" s="10">
        <f>G38</f>
        <v>0</v>
      </c>
      <c r="I38" s="10">
        <f>G38</f>
        <v>0</v>
      </c>
    </row>
    <row r="39" spans="1:9" s="63" customFormat="1" ht="25.5" x14ac:dyDescent="0.25">
      <c r="A39" s="91" t="s">
        <v>103</v>
      </c>
      <c r="B39" s="92"/>
      <c r="C39" s="93"/>
      <c r="D39" s="36" t="s">
        <v>104</v>
      </c>
      <c r="E39" s="9">
        <f t="shared" ref="E39:I40" si="20">SUM(E40)</f>
        <v>0</v>
      </c>
      <c r="F39" s="9">
        <f t="shared" si="20"/>
        <v>0</v>
      </c>
      <c r="G39" s="9">
        <f t="shared" si="20"/>
        <v>0</v>
      </c>
      <c r="H39" s="10">
        <f t="shared" si="20"/>
        <v>0</v>
      </c>
      <c r="I39" s="10">
        <f t="shared" si="20"/>
        <v>0</v>
      </c>
    </row>
    <row r="40" spans="1:9" s="61" customFormat="1" x14ac:dyDescent="0.25">
      <c r="A40" s="94" t="s">
        <v>74</v>
      </c>
      <c r="B40" s="95"/>
      <c r="C40" s="96"/>
      <c r="D40" s="25" t="s">
        <v>9</v>
      </c>
      <c r="E40" s="9">
        <f t="shared" si="20"/>
        <v>0</v>
      </c>
      <c r="F40" s="9">
        <f t="shared" si="20"/>
        <v>0</v>
      </c>
      <c r="G40" s="9">
        <f t="shared" si="20"/>
        <v>0</v>
      </c>
      <c r="H40" s="10">
        <f t="shared" si="20"/>
        <v>0</v>
      </c>
      <c r="I40" s="10">
        <f t="shared" si="20"/>
        <v>0</v>
      </c>
    </row>
    <row r="41" spans="1:9" s="61" customFormat="1" x14ac:dyDescent="0.25">
      <c r="A41" s="88" t="s">
        <v>75</v>
      </c>
      <c r="B41" s="89"/>
      <c r="C41" s="90"/>
      <c r="D41" s="25" t="s">
        <v>20</v>
      </c>
      <c r="E41" s="9">
        <v>0</v>
      </c>
      <c r="F41" s="9">
        <v>0</v>
      </c>
      <c r="G41" s="9">
        <v>0</v>
      </c>
      <c r="H41" s="10">
        <f>G41</f>
        <v>0</v>
      </c>
      <c r="I41" s="10">
        <f>G41</f>
        <v>0</v>
      </c>
    </row>
    <row r="42" spans="1:9" s="63" customFormat="1" ht="25.5" x14ac:dyDescent="0.25">
      <c r="A42" s="91" t="s">
        <v>105</v>
      </c>
      <c r="B42" s="92"/>
      <c r="C42" s="93"/>
      <c r="D42" s="36" t="s">
        <v>106</v>
      </c>
      <c r="E42" s="9">
        <f t="shared" ref="E42:E46" si="21">SUM(E43)</f>
        <v>12320.66</v>
      </c>
      <c r="F42" s="9">
        <f t="shared" ref="F42:F46" si="22">SUM(F43)</f>
        <v>537.17999999999995</v>
      </c>
      <c r="G42" s="9">
        <f t="shared" ref="G42:G46" si="23">SUM(G43)</f>
        <v>0</v>
      </c>
      <c r="H42" s="10">
        <f t="shared" ref="H42:I46" si="24">SUM(H43)</f>
        <v>0</v>
      </c>
      <c r="I42" s="10">
        <f t="shared" si="24"/>
        <v>0</v>
      </c>
    </row>
    <row r="43" spans="1:9" s="61" customFormat="1" x14ac:dyDescent="0.25">
      <c r="A43" s="94" t="s">
        <v>74</v>
      </c>
      <c r="B43" s="95"/>
      <c r="C43" s="96"/>
      <c r="D43" s="25" t="s">
        <v>9</v>
      </c>
      <c r="E43" s="9">
        <f t="shared" si="21"/>
        <v>12320.66</v>
      </c>
      <c r="F43" s="9">
        <f t="shared" si="22"/>
        <v>537.17999999999995</v>
      </c>
      <c r="G43" s="9">
        <f t="shared" si="23"/>
        <v>0</v>
      </c>
      <c r="H43" s="10">
        <f t="shared" si="24"/>
        <v>0</v>
      </c>
      <c r="I43" s="10">
        <f t="shared" si="24"/>
        <v>0</v>
      </c>
    </row>
    <row r="44" spans="1:9" s="61" customFormat="1" x14ac:dyDescent="0.25">
      <c r="A44" s="88" t="s">
        <v>75</v>
      </c>
      <c r="B44" s="89"/>
      <c r="C44" s="90"/>
      <c r="D44" s="25" t="s">
        <v>20</v>
      </c>
      <c r="E44" s="9">
        <v>12320.66</v>
      </c>
      <c r="F44" s="9">
        <v>537.17999999999995</v>
      </c>
      <c r="G44" s="9">
        <v>0</v>
      </c>
      <c r="H44" s="10">
        <f>G44</f>
        <v>0</v>
      </c>
      <c r="I44" s="10">
        <f>G44</f>
        <v>0</v>
      </c>
    </row>
    <row r="45" spans="1:9" s="63" customFormat="1" x14ac:dyDescent="0.25">
      <c r="A45" s="91" t="s">
        <v>134</v>
      </c>
      <c r="B45" s="92"/>
      <c r="C45" s="93"/>
      <c r="D45" s="36" t="s">
        <v>135</v>
      </c>
      <c r="E45" s="9">
        <f t="shared" si="21"/>
        <v>0</v>
      </c>
      <c r="F45" s="9">
        <f t="shared" si="22"/>
        <v>53040.5</v>
      </c>
      <c r="G45" s="9">
        <f t="shared" si="23"/>
        <v>0</v>
      </c>
      <c r="H45" s="10">
        <f t="shared" si="24"/>
        <v>0</v>
      </c>
      <c r="I45" s="10">
        <f t="shared" si="24"/>
        <v>0</v>
      </c>
    </row>
    <row r="46" spans="1:9" s="61" customFormat="1" x14ac:dyDescent="0.25">
      <c r="A46" s="94" t="s">
        <v>74</v>
      </c>
      <c r="B46" s="95"/>
      <c r="C46" s="96"/>
      <c r="D46" s="25" t="s">
        <v>9</v>
      </c>
      <c r="E46" s="9">
        <f t="shared" si="21"/>
        <v>0</v>
      </c>
      <c r="F46" s="9">
        <f t="shared" si="22"/>
        <v>53040.5</v>
      </c>
      <c r="G46" s="9">
        <f t="shared" si="23"/>
        <v>0</v>
      </c>
      <c r="H46" s="10">
        <f t="shared" si="24"/>
        <v>0</v>
      </c>
      <c r="I46" s="10">
        <f t="shared" si="24"/>
        <v>0</v>
      </c>
    </row>
    <row r="47" spans="1:9" s="61" customFormat="1" x14ac:dyDescent="0.25">
      <c r="A47" s="88">
        <v>31</v>
      </c>
      <c r="B47" s="89"/>
      <c r="C47" s="90"/>
      <c r="D47" s="25" t="s">
        <v>10</v>
      </c>
      <c r="E47" s="9">
        <v>0</v>
      </c>
      <c r="F47" s="9">
        <v>53040.5</v>
      </c>
      <c r="G47" s="9">
        <v>0</v>
      </c>
      <c r="H47" s="10">
        <f>G47</f>
        <v>0</v>
      </c>
      <c r="I47" s="10">
        <f>G47</f>
        <v>0</v>
      </c>
    </row>
    <row r="48" spans="1:9" s="63" customFormat="1" ht="25.5" x14ac:dyDescent="0.25">
      <c r="A48" s="91" t="s">
        <v>107</v>
      </c>
      <c r="B48" s="92"/>
      <c r="C48" s="93"/>
      <c r="D48" s="36" t="s">
        <v>108</v>
      </c>
      <c r="E48" s="9">
        <f t="shared" ref="E48:E49" si="25">SUM(E49)</f>
        <v>0</v>
      </c>
      <c r="F48" s="9">
        <f t="shared" ref="F48:F49" si="26">SUM(F49)</f>
        <v>80.89</v>
      </c>
      <c r="G48" s="9">
        <f t="shared" ref="G48:G49" si="27">SUM(G49)</f>
        <v>0</v>
      </c>
      <c r="H48" s="10">
        <f t="shared" ref="H48:I49" si="28">SUM(H49)</f>
        <v>0</v>
      </c>
      <c r="I48" s="10">
        <f t="shared" si="28"/>
        <v>0</v>
      </c>
    </row>
    <row r="49" spans="1:9" s="61" customFormat="1" x14ac:dyDescent="0.25">
      <c r="A49" s="94" t="s">
        <v>74</v>
      </c>
      <c r="B49" s="95"/>
      <c r="C49" s="96"/>
      <c r="D49" s="25" t="s">
        <v>9</v>
      </c>
      <c r="E49" s="9">
        <f t="shared" si="25"/>
        <v>0</v>
      </c>
      <c r="F49" s="9">
        <f t="shared" si="26"/>
        <v>80.89</v>
      </c>
      <c r="G49" s="9">
        <f t="shared" si="27"/>
        <v>0</v>
      </c>
      <c r="H49" s="10">
        <f t="shared" si="28"/>
        <v>0</v>
      </c>
      <c r="I49" s="10">
        <f t="shared" si="28"/>
        <v>0</v>
      </c>
    </row>
    <row r="50" spans="1:9" s="61" customFormat="1" x14ac:dyDescent="0.25">
      <c r="A50" s="88" t="s">
        <v>75</v>
      </c>
      <c r="B50" s="89"/>
      <c r="C50" s="90"/>
      <c r="D50" s="25" t="s">
        <v>20</v>
      </c>
      <c r="E50" s="9">
        <v>0</v>
      </c>
      <c r="F50" s="9">
        <v>80.89</v>
      </c>
      <c r="G50" s="9">
        <v>0</v>
      </c>
      <c r="H50" s="10">
        <f>G50</f>
        <v>0</v>
      </c>
      <c r="I50" s="10">
        <f>G50</f>
        <v>0</v>
      </c>
    </row>
    <row r="51" spans="1:9" s="63" customFormat="1" x14ac:dyDescent="0.25">
      <c r="A51" s="118" t="s">
        <v>86</v>
      </c>
      <c r="B51" s="119"/>
      <c r="C51" s="120"/>
      <c r="D51" s="26" t="s">
        <v>87</v>
      </c>
      <c r="E51" s="117">
        <f>E52+E55+E61+E64+E58</f>
        <v>12399.56</v>
      </c>
      <c r="F51" s="117">
        <f t="shared" ref="F51:I51" si="29">F52+F55+F61+F64+F58</f>
        <v>235000</v>
      </c>
      <c r="G51" s="117">
        <f t="shared" si="29"/>
        <v>140900</v>
      </c>
      <c r="H51" s="116">
        <f t="shared" si="29"/>
        <v>140900</v>
      </c>
      <c r="I51" s="116">
        <f t="shared" si="29"/>
        <v>140900</v>
      </c>
    </row>
    <row r="52" spans="1:9" s="61" customFormat="1" ht="25.5" x14ac:dyDescent="0.25">
      <c r="A52" s="91" t="s">
        <v>69</v>
      </c>
      <c r="B52" s="92"/>
      <c r="C52" s="93"/>
      <c r="D52" s="36" t="s">
        <v>70</v>
      </c>
      <c r="E52" s="9">
        <f t="shared" ref="E52:I53" si="30">SUM(E53)</f>
        <v>1358.35</v>
      </c>
      <c r="F52" s="9">
        <f t="shared" si="30"/>
        <v>197000</v>
      </c>
      <c r="G52" s="9">
        <f t="shared" si="30"/>
        <v>106000</v>
      </c>
      <c r="H52" s="10">
        <f t="shared" si="30"/>
        <v>106000</v>
      </c>
      <c r="I52" s="10">
        <f t="shared" si="30"/>
        <v>106000</v>
      </c>
    </row>
    <row r="53" spans="1:9" s="61" customFormat="1" ht="25.5" x14ac:dyDescent="0.25">
      <c r="A53" s="94" t="s">
        <v>71</v>
      </c>
      <c r="B53" s="95"/>
      <c r="C53" s="96"/>
      <c r="D53" s="25" t="s">
        <v>11</v>
      </c>
      <c r="E53" s="9">
        <f t="shared" si="30"/>
        <v>1358.35</v>
      </c>
      <c r="F53" s="9">
        <f t="shared" si="30"/>
        <v>197000</v>
      </c>
      <c r="G53" s="9">
        <f t="shared" si="30"/>
        <v>106000</v>
      </c>
      <c r="H53" s="10">
        <f t="shared" si="30"/>
        <v>106000</v>
      </c>
      <c r="I53" s="10">
        <f t="shared" si="30"/>
        <v>106000</v>
      </c>
    </row>
    <row r="54" spans="1:9" s="62" customFormat="1" ht="25.5" x14ac:dyDescent="0.25">
      <c r="A54" s="88" t="s">
        <v>88</v>
      </c>
      <c r="B54" s="89"/>
      <c r="C54" s="90"/>
      <c r="D54" s="25" t="s">
        <v>27</v>
      </c>
      <c r="E54" s="9">
        <v>1358.35</v>
      </c>
      <c r="F54" s="9">
        <v>197000</v>
      </c>
      <c r="G54" s="9">
        <v>106000</v>
      </c>
      <c r="H54" s="9">
        <f>G54</f>
        <v>106000</v>
      </c>
      <c r="I54" s="9">
        <f>G54</f>
        <v>106000</v>
      </c>
    </row>
    <row r="55" spans="1:9" s="63" customFormat="1" ht="38.25" x14ac:dyDescent="0.25">
      <c r="A55" s="91" t="s">
        <v>81</v>
      </c>
      <c r="B55" s="92"/>
      <c r="C55" s="93"/>
      <c r="D55" s="36" t="s">
        <v>82</v>
      </c>
      <c r="E55" s="9">
        <f t="shared" ref="E55:I59" si="31">SUM(E56)</f>
        <v>5503.21</v>
      </c>
      <c r="F55" s="9">
        <f t="shared" si="31"/>
        <v>7000</v>
      </c>
      <c r="G55" s="9">
        <f t="shared" si="31"/>
        <v>3900</v>
      </c>
      <c r="H55" s="10">
        <f t="shared" si="31"/>
        <v>3900</v>
      </c>
      <c r="I55" s="10">
        <f t="shared" si="31"/>
        <v>3900</v>
      </c>
    </row>
    <row r="56" spans="1:9" s="61" customFormat="1" ht="25.5" x14ac:dyDescent="0.25">
      <c r="A56" s="94" t="s">
        <v>71</v>
      </c>
      <c r="B56" s="95"/>
      <c r="C56" s="96"/>
      <c r="D56" s="25" t="s">
        <v>11</v>
      </c>
      <c r="E56" s="9">
        <f t="shared" si="31"/>
        <v>5503.21</v>
      </c>
      <c r="F56" s="9">
        <f t="shared" si="31"/>
        <v>7000</v>
      </c>
      <c r="G56" s="9">
        <f t="shared" si="31"/>
        <v>3900</v>
      </c>
      <c r="H56" s="10">
        <f t="shared" si="31"/>
        <v>3900</v>
      </c>
      <c r="I56" s="10">
        <f t="shared" si="31"/>
        <v>3900</v>
      </c>
    </row>
    <row r="57" spans="1:9" s="61" customFormat="1" ht="25.5" x14ac:dyDescent="0.25">
      <c r="A57" s="88" t="s">
        <v>88</v>
      </c>
      <c r="B57" s="89"/>
      <c r="C57" s="90"/>
      <c r="D57" s="25" t="s">
        <v>27</v>
      </c>
      <c r="E57" s="9">
        <v>5503.21</v>
      </c>
      <c r="F57" s="9">
        <v>7000</v>
      </c>
      <c r="G57" s="9">
        <v>3900</v>
      </c>
      <c r="H57" s="9">
        <f>G57</f>
        <v>3900</v>
      </c>
      <c r="I57" s="9">
        <f>G57</f>
        <v>3900</v>
      </c>
    </row>
    <row r="58" spans="1:9" s="63" customFormat="1" ht="25.5" x14ac:dyDescent="0.25">
      <c r="A58" s="91" t="s">
        <v>132</v>
      </c>
      <c r="B58" s="92"/>
      <c r="C58" s="93"/>
      <c r="D58" s="36" t="s">
        <v>133</v>
      </c>
      <c r="E58" s="9">
        <f t="shared" si="31"/>
        <v>1538</v>
      </c>
      <c r="F58" s="9">
        <f t="shared" si="31"/>
        <v>30000</v>
      </c>
      <c r="G58" s="9">
        <f t="shared" si="31"/>
        <v>30000</v>
      </c>
      <c r="H58" s="10">
        <f t="shared" si="31"/>
        <v>30000</v>
      </c>
      <c r="I58" s="10">
        <f t="shared" si="31"/>
        <v>30000</v>
      </c>
    </row>
    <row r="59" spans="1:9" s="61" customFormat="1" ht="25.5" x14ac:dyDescent="0.25">
      <c r="A59" s="94" t="s">
        <v>71</v>
      </c>
      <c r="B59" s="95"/>
      <c r="C59" s="96"/>
      <c r="D59" s="25" t="s">
        <v>11</v>
      </c>
      <c r="E59" s="9">
        <f t="shared" si="31"/>
        <v>1538</v>
      </c>
      <c r="F59" s="9">
        <f t="shared" si="31"/>
        <v>30000</v>
      </c>
      <c r="G59" s="9">
        <f t="shared" si="31"/>
        <v>30000</v>
      </c>
      <c r="H59" s="10">
        <f t="shared" si="31"/>
        <v>30000</v>
      </c>
      <c r="I59" s="10">
        <f t="shared" si="31"/>
        <v>30000</v>
      </c>
    </row>
    <row r="60" spans="1:9" s="61" customFormat="1" ht="25.5" x14ac:dyDescent="0.25">
      <c r="A60" s="88" t="s">
        <v>88</v>
      </c>
      <c r="B60" s="89"/>
      <c r="C60" s="90"/>
      <c r="D60" s="25" t="s">
        <v>27</v>
      </c>
      <c r="E60" s="9">
        <v>1538</v>
      </c>
      <c r="F60" s="9">
        <v>30000</v>
      </c>
      <c r="G60" s="9">
        <v>30000</v>
      </c>
      <c r="H60" s="9">
        <f>G60</f>
        <v>30000</v>
      </c>
      <c r="I60" s="9">
        <f>G60</f>
        <v>30000</v>
      </c>
    </row>
    <row r="61" spans="1:9" s="63" customFormat="1" ht="38.25" x14ac:dyDescent="0.25">
      <c r="A61" s="91" t="s">
        <v>89</v>
      </c>
      <c r="B61" s="92"/>
      <c r="C61" s="93"/>
      <c r="D61" s="36" t="s">
        <v>90</v>
      </c>
      <c r="E61" s="9">
        <f t="shared" ref="E61:I62" si="32">SUM(E62)</f>
        <v>0</v>
      </c>
      <c r="F61" s="9">
        <f t="shared" si="32"/>
        <v>1000</v>
      </c>
      <c r="G61" s="9">
        <f t="shared" si="32"/>
        <v>1000</v>
      </c>
      <c r="H61" s="10">
        <f t="shared" si="32"/>
        <v>1000</v>
      </c>
      <c r="I61" s="10">
        <f t="shared" si="32"/>
        <v>1000</v>
      </c>
    </row>
    <row r="62" spans="1:9" s="61" customFormat="1" ht="25.5" x14ac:dyDescent="0.25">
      <c r="A62" s="94" t="s">
        <v>71</v>
      </c>
      <c r="B62" s="95"/>
      <c r="C62" s="96"/>
      <c r="D62" s="25" t="s">
        <v>11</v>
      </c>
      <c r="E62" s="9">
        <f t="shared" si="32"/>
        <v>0</v>
      </c>
      <c r="F62" s="9">
        <f t="shared" si="32"/>
        <v>1000</v>
      </c>
      <c r="G62" s="9">
        <f t="shared" si="32"/>
        <v>1000</v>
      </c>
      <c r="H62" s="10">
        <f t="shared" si="32"/>
        <v>1000</v>
      </c>
      <c r="I62" s="10">
        <f t="shared" si="32"/>
        <v>1000</v>
      </c>
    </row>
    <row r="63" spans="1:9" s="61" customFormat="1" ht="25.5" x14ac:dyDescent="0.25">
      <c r="A63" s="88" t="s">
        <v>88</v>
      </c>
      <c r="B63" s="89"/>
      <c r="C63" s="90"/>
      <c r="D63" s="25" t="s">
        <v>27</v>
      </c>
      <c r="E63" s="9">
        <v>0</v>
      </c>
      <c r="F63" s="9">
        <v>1000</v>
      </c>
      <c r="G63" s="9">
        <v>1000</v>
      </c>
      <c r="H63" s="9">
        <f>G63</f>
        <v>1000</v>
      </c>
      <c r="I63" s="9">
        <f>G63</f>
        <v>1000</v>
      </c>
    </row>
    <row r="64" spans="1:9" s="63" customFormat="1" ht="25.5" x14ac:dyDescent="0.25">
      <c r="A64" s="91" t="s">
        <v>105</v>
      </c>
      <c r="B64" s="92"/>
      <c r="C64" s="93"/>
      <c r="D64" s="36" t="s">
        <v>106</v>
      </c>
      <c r="E64" s="9">
        <f t="shared" ref="E64:E65" si="33">SUM(E65)</f>
        <v>4000</v>
      </c>
      <c r="F64" s="9">
        <f t="shared" ref="F64:F65" si="34">SUM(F65)</f>
        <v>0</v>
      </c>
      <c r="G64" s="9">
        <f t="shared" ref="G64:G65" si="35">SUM(G65)</f>
        <v>0</v>
      </c>
      <c r="H64" s="10">
        <f t="shared" ref="H64:I65" si="36">SUM(H65)</f>
        <v>0</v>
      </c>
      <c r="I64" s="10">
        <f t="shared" si="36"/>
        <v>0</v>
      </c>
    </row>
    <row r="65" spans="1:9" s="61" customFormat="1" ht="25.5" x14ac:dyDescent="0.25">
      <c r="A65" s="94">
        <v>4</v>
      </c>
      <c r="B65" s="95"/>
      <c r="C65" s="96"/>
      <c r="D65" s="25" t="s">
        <v>11</v>
      </c>
      <c r="E65" s="9">
        <f t="shared" si="33"/>
        <v>4000</v>
      </c>
      <c r="F65" s="9">
        <f t="shared" si="34"/>
        <v>0</v>
      </c>
      <c r="G65" s="9">
        <f t="shared" si="35"/>
        <v>0</v>
      </c>
      <c r="H65" s="10">
        <f t="shared" si="36"/>
        <v>0</v>
      </c>
      <c r="I65" s="10">
        <f t="shared" si="36"/>
        <v>0</v>
      </c>
    </row>
    <row r="66" spans="1:9" s="61" customFormat="1" ht="25.5" x14ac:dyDescent="0.25">
      <c r="A66" s="88">
        <v>42</v>
      </c>
      <c r="B66" s="89"/>
      <c r="C66" s="90"/>
      <c r="D66" s="25" t="s">
        <v>27</v>
      </c>
      <c r="E66" s="9">
        <v>4000</v>
      </c>
      <c r="F66" s="9">
        <v>0</v>
      </c>
      <c r="G66" s="9">
        <v>0</v>
      </c>
      <c r="H66" s="10">
        <f>G66</f>
        <v>0</v>
      </c>
      <c r="I66" s="10">
        <f>G66</f>
        <v>0</v>
      </c>
    </row>
    <row r="67" spans="1:9" s="63" customFormat="1" x14ac:dyDescent="0.25">
      <c r="A67" s="118" t="s">
        <v>99</v>
      </c>
      <c r="B67" s="119"/>
      <c r="C67" s="120"/>
      <c r="D67" s="26" t="s">
        <v>100</v>
      </c>
      <c r="E67" s="117">
        <f t="shared" ref="E67:E69" si="37">SUM(E68)</f>
        <v>2503.75</v>
      </c>
      <c r="F67" s="117">
        <f t="shared" ref="F67:F69" si="38">SUM(F68)</f>
        <v>50000</v>
      </c>
      <c r="G67" s="117">
        <f t="shared" ref="G67:G69" si="39">SUM(G68)</f>
        <v>20000</v>
      </c>
      <c r="H67" s="116">
        <f t="shared" ref="H67:I69" si="40">SUM(H68)</f>
        <v>20000</v>
      </c>
      <c r="I67" s="116">
        <f t="shared" si="40"/>
        <v>20000</v>
      </c>
    </row>
    <row r="68" spans="1:9" s="61" customFormat="1" ht="25.5" x14ac:dyDescent="0.25">
      <c r="A68" s="91" t="s">
        <v>69</v>
      </c>
      <c r="B68" s="92"/>
      <c r="C68" s="93"/>
      <c r="D68" s="36" t="s">
        <v>70</v>
      </c>
      <c r="E68" s="9">
        <f t="shared" si="37"/>
        <v>2503.75</v>
      </c>
      <c r="F68" s="9">
        <f t="shared" si="38"/>
        <v>50000</v>
      </c>
      <c r="G68" s="9">
        <f t="shared" si="39"/>
        <v>20000</v>
      </c>
      <c r="H68" s="10">
        <f t="shared" si="40"/>
        <v>20000</v>
      </c>
      <c r="I68" s="10">
        <f t="shared" si="40"/>
        <v>20000</v>
      </c>
    </row>
    <row r="69" spans="1:9" s="61" customFormat="1" ht="25.5" x14ac:dyDescent="0.25">
      <c r="A69" s="94" t="s">
        <v>71</v>
      </c>
      <c r="B69" s="95"/>
      <c r="C69" s="96"/>
      <c r="D69" s="25" t="s">
        <v>11</v>
      </c>
      <c r="E69" s="9">
        <f t="shared" si="37"/>
        <v>2503.75</v>
      </c>
      <c r="F69" s="9">
        <f t="shared" si="38"/>
        <v>50000</v>
      </c>
      <c r="G69" s="9">
        <f t="shared" si="39"/>
        <v>20000</v>
      </c>
      <c r="H69" s="10">
        <f t="shared" si="40"/>
        <v>20000</v>
      </c>
      <c r="I69" s="10">
        <f t="shared" si="40"/>
        <v>20000</v>
      </c>
    </row>
    <row r="70" spans="1:9" s="62" customFormat="1" ht="25.5" x14ac:dyDescent="0.25">
      <c r="A70" s="88">
        <v>45</v>
      </c>
      <c r="B70" s="89"/>
      <c r="C70" s="90"/>
      <c r="D70" s="25" t="s">
        <v>83</v>
      </c>
      <c r="E70" s="9">
        <v>2503.75</v>
      </c>
      <c r="F70" s="9">
        <v>50000</v>
      </c>
      <c r="G70" s="9">
        <v>20000</v>
      </c>
      <c r="H70" s="9">
        <f>G70</f>
        <v>20000</v>
      </c>
      <c r="I70" s="9">
        <f>G70</f>
        <v>20000</v>
      </c>
    </row>
    <row r="71" spans="1:9" s="63" customFormat="1" ht="25.5" x14ac:dyDescent="0.25">
      <c r="A71" s="118" t="s">
        <v>91</v>
      </c>
      <c r="B71" s="119"/>
      <c r="C71" s="120"/>
      <c r="D71" s="26" t="s">
        <v>92</v>
      </c>
      <c r="E71" s="117">
        <f>E72</f>
        <v>111.11</v>
      </c>
      <c r="F71" s="117">
        <f t="shared" ref="F71:I71" si="41">F72</f>
        <v>4000</v>
      </c>
      <c r="G71" s="117">
        <f t="shared" si="41"/>
        <v>2000</v>
      </c>
      <c r="H71" s="116">
        <f t="shared" si="41"/>
        <v>2000</v>
      </c>
      <c r="I71" s="116">
        <f t="shared" si="41"/>
        <v>2000</v>
      </c>
    </row>
    <row r="72" spans="1:9" s="63" customFormat="1" ht="38.25" x14ac:dyDescent="0.25">
      <c r="A72" s="91" t="s">
        <v>93</v>
      </c>
      <c r="B72" s="92"/>
      <c r="C72" s="93"/>
      <c r="D72" s="36" t="s">
        <v>82</v>
      </c>
      <c r="E72" s="9">
        <f t="shared" ref="E72:I73" si="42">SUM(E73)</f>
        <v>111.11</v>
      </c>
      <c r="F72" s="9">
        <f t="shared" si="42"/>
        <v>4000</v>
      </c>
      <c r="G72" s="9">
        <f t="shared" si="42"/>
        <v>2000</v>
      </c>
      <c r="H72" s="9">
        <f t="shared" si="42"/>
        <v>2000</v>
      </c>
      <c r="I72" s="9">
        <f t="shared" si="42"/>
        <v>2000</v>
      </c>
    </row>
    <row r="73" spans="1:9" s="61" customFormat="1" x14ac:dyDescent="0.25">
      <c r="A73" s="94" t="s">
        <v>74</v>
      </c>
      <c r="B73" s="95"/>
      <c r="C73" s="96"/>
      <c r="D73" s="25" t="s">
        <v>9</v>
      </c>
      <c r="E73" s="9">
        <f t="shared" si="42"/>
        <v>111.11</v>
      </c>
      <c r="F73" s="9">
        <f t="shared" si="42"/>
        <v>4000</v>
      </c>
      <c r="G73" s="9">
        <f t="shared" si="42"/>
        <v>2000</v>
      </c>
      <c r="H73" s="9">
        <f t="shared" si="42"/>
        <v>2000</v>
      </c>
      <c r="I73" s="9">
        <f t="shared" si="42"/>
        <v>2000</v>
      </c>
    </row>
    <row r="74" spans="1:9" s="61" customFormat="1" x14ac:dyDescent="0.25">
      <c r="A74" s="88" t="s">
        <v>75</v>
      </c>
      <c r="B74" s="89"/>
      <c r="C74" s="90"/>
      <c r="D74" s="25" t="s">
        <v>20</v>
      </c>
      <c r="E74" s="9">
        <v>111.11</v>
      </c>
      <c r="F74" s="9">
        <v>4000</v>
      </c>
      <c r="G74" s="9">
        <v>2000</v>
      </c>
      <c r="H74" s="9">
        <f>G74</f>
        <v>2000</v>
      </c>
      <c r="I74" s="9">
        <f>G74</f>
        <v>2000</v>
      </c>
    </row>
    <row r="75" spans="1:9" s="63" customFormat="1" ht="38.25" x14ac:dyDescent="0.25">
      <c r="A75" s="118" t="s">
        <v>94</v>
      </c>
      <c r="B75" s="119"/>
      <c r="C75" s="120"/>
      <c r="D75" s="26" t="s">
        <v>95</v>
      </c>
      <c r="E75" s="117">
        <f t="shared" ref="E75:I75" si="43">E76+E81</f>
        <v>0</v>
      </c>
      <c r="F75" s="117">
        <f t="shared" si="43"/>
        <v>26000</v>
      </c>
      <c r="G75" s="117">
        <f t="shared" si="43"/>
        <v>26000</v>
      </c>
      <c r="H75" s="116">
        <f t="shared" si="43"/>
        <v>26000</v>
      </c>
      <c r="I75" s="116">
        <f t="shared" si="43"/>
        <v>26000</v>
      </c>
    </row>
    <row r="76" spans="1:9" s="61" customFormat="1" ht="25.5" x14ac:dyDescent="0.25">
      <c r="A76" s="91" t="s">
        <v>96</v>
      </c>
      <c r="B76" s="92"/>
      <c r="C76" s="93"/>
      <c r="D76" s="36" t="s">
        <v>97</v>
      </c>
      <c r="E76" s="9">
        <f t="shared" ref="E76:I76" si="44">SUM(E77)</f>
        <v>0</v>
      </c>
      <c r="F76" s="9">
        <f t="shared" si="44"/>
        <v>24000</v>
      </c>
      <c r="G76" s="9">
        <f t="shared" si="44"/>
        <v>24000</v>
      </c>
      <c r="H76" s="10">
        <f t="shared" si="44"/>
        <v>24000</v>
      </c>
      <c r="I76" s="10">
        <f t="shared" si="44"/>
        <v>24000</v>
      </c>
    </row>
    <row r="77" spans="1:9" s="61" customFormat="1" x14ac:dyDescent="0.25">
      <c r="A77" s="94" t="s">
        <v>74</v>
      </c>
      <c r="B77" s="95"/>
      <c r="C77" s="96"/>
      <c r="D77" s="25" t="s">
        <v>9</v>
      </c>
      <c r="E77" s="9">
        <f t="shared" ref="E77:I77" si="45">SUM(E78:E80)</f>
        <v>0</v>
      </c>
      <c r="F77" s="9">
        <f t="shared" si="45"/>
        <v>24000</v>
      </c>
      <c r="G77" s="9">
        <f t="shared" si="45"/>
        <v>24000</v>
      </c>
      <c r="H77" s="10">
        <f t="shared" si="45"/>
        <v>24000</v>
      </c>
      <c r="I77" s="10">
        <f t="shared" si="45"/>
        <v>24000</v>
      </c>
    </row>
    <row r="78" spans="1:9" s="62" customFormat="1" x14ac:dyDescent="0.25">
      <c r="A78" s="88" t="s">
        <v>78</v>
      </c>
      <c r="B78" s="89"/>
      <c r="C78" s="90"/>
      <c r="D78" s="25" t="s">
        <v>10</v>
      </c>
      <c r="E78" s="9">
        <v>0</v>
      </c>
      <c r="F78" s="9">
        <v>20900</v>
      </c>
      <c r="G78" s="9">
        <v>20900</v>
      </c>
      <c r="H78" s="9">
        <f t="shared" ref="H78:H80" si="46">G78</f>
        <v>20900</v>
      </c>
      <c r="I78" s="9">
        <f t="shared" ref="I78:I80" si="47">G78</f>
        <v>20900</v>
      </c>
    </row>
    <row r="79" spans="1:9" s="63" customFormat="1" x14ac:dyDescent="0.25">
      <c r="A79" s="88" t="s">
        <v>75</v>
      </c>
      <c r="B79" s="89"/>
      <c r="C79" s="90"/>
      <c r="D79" s="25" t="s">
        <v>20</v>
      </c>
      <c r="E79" s="9">
        <v>0</v>
      </c>
      <c r="F79" s="9">
        <v>3000</v>
      </c>
      <c r="G79" s="9">
        <v>3000</v>
      </c>
      <c r="H79" s="9">
        <f t="shared" si="46"/>
        <v>3000</v>
      </c>
      <c r="I79" s="9">
        <f t="shared" si="47"/>
        <v>3000</v>
      </c>
    </row>
    <row r="80" spans="1:9" s="61" customFormat="1" x14ac:dyDescent="0.25">
      <c r="A80" s="88" t="s">
        <v>79</v>
      </c>
      <c r="B80" s="89"/>
      <c r="C80" s="90"/>
      <c r="D80" s="25" t="s">
        <v>80</v>
      </c>
      <c r="E80" s="9">
        <v>0</v>
      </c>
      <c r="F80" s="9">
        <v>100</v>
      </c>
      <c r="G80" s="9">
        <v>100</v>
      </c>
      <c r="H80" s="9">
        <f t="shared" si="46"/>
        <v>100</v>
      </c>
      <c r="I80" s="9">
        <f t="shared" si="47"/>
        <v>100</v>
      </c>
    </row>
    <row r="81" spans="1:9" s="61" customFormat="1" ht="25.5" x14ac:dyDescent="0.25">
      <c r="A81" s="91" t="s">
        <v>96</v>
      </c>
      <c r="B81" s="92"/>
      <c r="C81" s="93"/>
      <c r="D81" s="36" t="s">
        <v>97</v>
      </c>
      <c r="E81" s="9">
        <f t="shared" ref="E81:I81" si="48">SUM(E82)</f>
        <v>0</v>
      </c>
      <c r="F81" s="9">
        <f t="shared" si="48"/>
        <v>2000</v>
      </c>
      <c r="G81" s="9">
        <f t="shared" si="48"/>
        <v>2000</v>
      </c>
      <c r="H81" s="10">
        <f t="shared" si="48"/>
        <v>2000</v>
      </c>
      <c r="I81" s="10">
        <f t="shared" si="48"/>
        <v>2000</v>
      </c>
    </row>
    <row r="82" spans="1:9" s="61" customFormat="1" ht="25.5" x14ac:dyDescent="0.25">
      <c r="A82" s="94" t="s">
        <v>71</v>
      </c>
      <c r="B82" s="95"/>
      <c r="C82" s="96"/>
      <c r="D82" s="25" t="s">
        <v>11</v>
      </c>
      <c r="E82" s="9">
        <f t="shared" ref="E82:I82" si="49">SUM(E83:E84)</f>
        <v>0</v>
      </c>
      <c r="F82" s="9">
        <f t="shared" si="49"/>
        <v>2000</v>
      </c>
      <c r="G82" s="9">
        <f t="shared" si="49"/>
        <v>2000</v>
      </c>
      <c r="H82" s="10">
        <f t="shared" si="49"/>
        <v>2000</v>
      </c>
      <c r="I82" s="10">
        <f t="shared" si="49"/>
        <v>2000</v>
      </c>
    </row>
    <row r="83" spans="1:9" s="61" customFormat="1" ht="25.5" x14ac:dyDescent="0.25">
      <c r="A83" s="88" t="s">
        <v>88</v>
      </c>
      <c r="B83" s="89"/>
      <c r="C83" s="90"/>
      <c r="D83" s="25" t="s">
        <v>27</v>
      </c>
      <c r="E83" s="9">
        <v>0</v>
      </c>
      <c r="F83" s="9">
        <v>1600</v>
      </c>
      <c r="G83" s="9">
        <v>1600</v>
      </c>
      <c r="H83" s="9">
        <f t="shared" ref="H83:H84" si="50">G83</f>
        <v>1600</v>
      </c>
      <c r="I83" s="9">
        <f t="shared" ref="I83:I84" si="51">G83</f>
        <v>1600</v>
      </c>
    </row>
    <row r="84" spans="1:9" s="61" customFormat="1" ht="25.5" x14ac:dyDescent="0.25">
      <c r="A84" s="88" t="s">
        <v>98</v>
      </c>
      <c r="B84" s="89"/>
      <c r="C84" s="90"/>
      <c r="D84" s="25" t="s">
        <v>83</v>
      </c>
      <c r="E84" s="9">
        <v>0</v>
      </c>
      <c r="F84" s="9">
        <v>400</v>
      </c>
      <c r="G84" s="9">
        <v>400</v>
      </c>
      <c r="H84" s="9">
        <f t="shared" si="50"/>
        <v>400</v>
      </c>
      <c r="I84" s="9">
        <f t="shared" si="51"/>
        <v>400</v>
      </c>
    </row>
    <row r="85" spans="1:9" s="61" customFormat="1" x14ac:dyDescent="0.25"/>
    <row r="86" spans="1:9" s="61" customFormat="1" x14ac:dyDescent="0.25"/>
    <row r="87" spans="1:9" s="61" customFormat="1" x14ac:dyDescent="0.25">
      <c r="A87"/>
      <c r="B87"/>
      <c r="C87"/>
      <c r="D87"/>
      <c r="E87"/>
      <c r="F87"/>
      <c r="G87"/>
      <c r="H87"/>
      <c r="I87"/>
    </row>
    <row r="88" spans="1:9" s="61" customFormat="1" x14ac:dyDescent="0.25">
      <c r="A88"/>
      <c r="B88"/>
      <c r="C88"/>
      <c r="D88"/>
      <c r="E88"/>
      <c r="F88"/>
      <c r="G88"/>
      <c r="H88"/>
      <c r="I88"/>
    </row>
    <row r="89" spans="1:9" s="61" customFormat="1" x14ac:dyDescent="0.25">
      <c r="A89"/>
      <c r="B89"/>
      <c r="C89"/>
      <c r="D89"/>
      <c r="E89"/>
      <c r="F89"/>
      <c r="G89"/>
      <c r="H89"/>
      <c r="I89"/>
    </row>
  </sheetData>
  <mergeCells count="82">
    <mergeCell ref="A8:C8"/>
    <mergeCell ref="A5:C5"/>
    <mergeCell ref="A6:C6"/>
    <mergeCell ref="A7:C7"/>
    <mergeCell ref="A1:I1"/>
    <mergeCell ref="A3:I3"/>
    <mergeCell ref="A13:C13"/>
    <mergeCell ref="A14:C14"/>
    <mergeCell ref="A15:C15"/>
    <mergeCell ref="A9:C9"/>
    <mergeCell ref="A10:C10"/>
    <mergeCell ref="A11:C11"/>
    <mergeCell ref="A12:C12"/>
    <mergeCell ref="A18:C18"/>
    <mergeCell ref="A19:C19"/>
    <mergeCell ref="A20:C20"/>
    <mergeCell ref="A16:C16"/>
    <mergeCell ref="A17:C17"/>
    <mergeCell ref="A71:C71"/>
    <mergeCell ref="A54:C54"/>
    <mergeCell ref="A55:C55"/>
    <mergeCell ref="A56:C56"/>
    <mergeCell ref="A57:C57"/>
    <mergeCell ref="A61:C61"/>
    <mergeCell ref="A58:C58"/>
    <mergeCell ref="A59:C59"/>
    <mergeCell ref="A60:C60"/>
    <mergeCell ref="A70:C70"/>
    <mergeCell ref="A64:C64"/>
    <mergeCell ref="A65:C65"/>
    <mergeCell ref="A66:C66"/>
    <mergeCell ref="A67:C67"/>
    <mergeCell ref="A68:C68"/>
    <mergeCell ref="A69:C69"/>
    <mergeCell ref="A72:C72"/>
    <mergeCell ref="A73:C73"/>
    <mergeCell ref="A74:C74"/>
    <mergeCell ref="A75:C75"/>
    <mergeCell ref="A76:C76"/>
    <mergeCell ref="A84:C84"/>
    <mergeCell ref="A77:C77"/>
    <mergeCell ref="A78:C78"/>
    <mergeCell ref="A79:C79"/>
    <mergeCell ref="A80:C80"/>
    <mergeCell ref="A81:C81"/>
    <mergeCell ref="A82:C82"/>
    <mergeCell ref="A83:C83"/>
    <mergeCell ref="A62:C62"/>
    <mergeCell ref="A63:C63"/>
    <mergeCell ref="A51:C51"/>
    <mergeCell ref="A52:C52"/>
    <mergeCell ref="A53:C53"/>
    <mergeCell ref="A49:C49"/>
    <mergeCell ref="A50:C50"/>
    <mergeCell ref="A27:C27"/>
    <mergeCell ref="A28:C28"/>
    <mergeCell ref="A29:C29"/>
    <mergeCell ref="A45:C45"/>
    <mergeCell ref="A40:C40"/>
    <mergeCell ref="A41:C41"/>
    <mergeCell ref="A44:C44"/>
    <mergeCell ref="A42:C42"/>
    <mergeCell ref="A43:C43"/>
    <mergeCell ref="A21:C21"/>
    <mergeCell ref="A22:C22"/>
    <mergeCell ref="A23:C23"/>
    <mergeCell ref="A47:C47"/>
    <mergeCell ref="A24:C24"/>
    <mergeCell ref="A25:C25"/>
    <mergeCell ref="A26:C26"/>
    <mergeCell ref="A48:C48"/>
    <mergeCell ref="A30:C30"/>
    <mergeCell ref="A31:C31"/>
    <mergeCell ref="A32:C32"/>
    <mergeCell ref="A39:C39"/>
    <mergeCell ref="A36:C36"/>
    <mergeCell ref="A37:C37"/>
    <mergeCell ref="A38:C38"/>
    <mergeCell ref="A33:C33"/>
    <mergeCell ref="A34:C34"/>
    <mergeCell ref="A35:C35"/>
    <mergeCell ref="A46:C46"/>
  </mergeCells>
  <pageMargins left="0.39370078740157483" right="0.39370078740157483" top="0.39370078740157483" bottom="0.39370078740157483" header="0" footer="0"/>
  <pageSetup paperSize="9" scale="4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Vrtic Omis</cp:lastModifiedBy>
  <cp:lastPrinted>2024-10-24T08:39:20Z</cp:lastPrinted>
  <dcterms:created xsi:type="dcterms:W3CDTF">2022-08-12T12:51:27Z</dcterms:created>
  <dcterms:modified xsi:type="dcterms:W3CDTF">2024-10-25T09:03:20Z</dcterms:modified>
</cp:coreProperties>
</file>