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elena\Documents\3. DJEČJI VRTIĆ OMIŠ 2024\4. REBALANS\"/>
    </mc:Choice>
  </mc:AlternateContent>
  <xr:revisionPtr revIDLastSave="0" documentId="13_ncr:1_{FFDB943A-9BA2-4BA4-8894-A63ABC0755CE}" xr6:coauthVersionLast="47" xr6:coauthVersionMax="47" xr10:uidLastSave="{00000000-0000-0000-0000-000000000000}"/>
  <bookViews>
    <workbookView xWindow="-120" yWindow="-120" windowWidth="38640" windowHeight="21120" tabRatio="842" xr2:uid="{00000000-000D-0000-FFFF-FFFF00000000}"/>
  </bookViews>
  <sheets>
    <sheet name="SAŽETAK" sheetId="10" r:id="rId1"/>
    <sheet name="Prihodi i rashodi po izvorima" sheetId="8" r:id="rId2"/>
    <sheet name="Rashodi prema funkcijskoj kl" sheetId="5" r:id="rId3"/>
    <sheet name="Račun financiranja" sheetId="6" r:id="rId4"/>
    <sheet name="POSEBNI DIO" sheetId="11" r:id="rId5"/>
    <sheet name="List2" sheetId="2" r:id="rId6"/>
  </sheets>
  <definedNames>
    <definedName name="_xlnm.Print_Titles" localSheetId="4">'POSEBNI DIO'!$5:$5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0" l="1"/>
  <c r="H13" i="10"/>
  <c r="H12" i="10"/>
  <c r="H11" i="10"/>
  <c r="H10" i="10"/>
  <c r="H9" i="10"/>
  <c r="B35" i="8" l="1"/>
  <c r="B10" i="8"/>
  <c r="C24" i="8"/>
  <c r="D24" i="8"/>
  <c r="D10" i="8" s="1"/>
  <c r="B24" i="8"/>
  <c r="B49" i="8"/>
  <c r="D43" i="8"/>
  <c r="C43" i="8"/>
  <c r="B43" i="8"/>
  <c r="D18" i="8"/>
  <c r="C18" i="8"/>
  <c r="B18" i="8"/>
  <c r="C11" i="8"/>
  <c r="D11" i="8"/>
  <c r="C14" i="8"/>
  <c r="D14" i="8"/>
  <c r="C16" i="8"/>
  <c r="D16" i="8"/>
  <c r="C22" i="8"/>
  <c r="D22" i="8"/>
  <c r="C36" i="8"/>
  <c r="D36" i="8"/>
  <c r="C39" i="8"/>
  <c r="D39" i="8"/>
  <c r="C41" i="8"/>
  <c r="D41" i="8"/>
  <c r="C47" i="8"/>
  <c r="D47" i="8"/>
  <c r="C49" i="8"/>
  <c r="D49" i="8"/>
  <c r="D35" i="8" l="1"/>
  <c r="C10" i="8"/>
  <c r="C35" i="8"/>
  <c r="G48" i="11" l="1"/>
  <c r="G7" i="11"/>
  <c r="G8" i="11"/>
  <c r="G43" i="11"/>
  <c r="G42" i="11" s="1"/>
  <c r="F43" i="11"/>
  <c r="E43" i="11"/>
  <c r="F42" i="11"/>
  <c r="E42" i="11"/>
  <c r="G56" i="11"/>
  <c r="G55" i="11" s="1"/>
  <c r="F56" i="11"/>
  <c r="F55" i="11" s="1"/>
  <c r="E56" i="11"/>
  <c r="E55" i="11" s="1"/>
  <c r="G27" i="11"/>
  <c r="F27" i="11"/>
  <c r="F26" i="11" s="1"/>
  <c r="E27" i="11"/>
  <c r="E26" i="11" s="1"/>
  <c r="G26" i="11"/>
  <c r="F10" i="11"/>
  <c r="F9" i="11" s="1"/>
  <c r="F8" i="11" s="1"/>
  <c r="F14" i="11"/>
  <c r="F13" i="11" s="1"/>
  <c r="F22" i="11"/>
  <c r="F21" i="11" s="1"/>
  <c r="F31" i="11"/>
  <c r="F30" i="11" s="1"/>
  <c r="B47" i="8" l="1"/>
  <c r="B41" i="8"/>
  <c r="B39" i="8"/>
  <c r="B36" i="8"/>
  <c r="B22" i="8"/>
  <c r="B16" i="8"/>
  <c r="B14" i="8"/>
  <c r="B11" i="8"/>
  <c r="C12" i="5"/>
  <c r="C11" i="5" s="1"/>
  <c r="C10" i="5" s="1"/>
  <c r="F8" i="10"/>
  <c r="G79" i="11"/>
  <c r="G78" i="11" s="1"/>
  <c r="G74" i="11"/>
  <c r="G73" i="11" s="1"/>
  <c r="G70" i="11"/>
  <c r="G69" i="11" s="1"/>
  <c r="G68" i="11" s="1"/>
  <c r="G66" i="11"/>
  <c r="G65" i="11" s="1"/>
  <c r="G64" i="11" s="1"/>
  <c r="G62" i="11"/>
  <c r="G61" i="11" s="1"/>
  <c r="G59" i="11"/>
  <c r="G58" i="11" s="1"/>
  <c r="G53" i="11"/>
  <c r="G52" i="11" s="1"/>
  <c r="G50" i="11"/>
  <c r="G49" i="11" s="1"/>
  <c r="G46" i="11"/>
  <c r="G45" i="11" s="1"/>
  <c r="G40" i="11"/>
  <c r="G39" i="11" s="1"/>
  <c r="G37" i="11"/>
  <c r="G36" i="11" s="1"/>
  <c r="G34" i="11"/>
  <c r="G33" i="11" s="1"/>
  <c r="G31" i="11"/>
  <c r="G30" i="11" s="1"/>
  <c r="G22" i="11"/>
  <c r="G21" i="11" s="1"/>
  <c r="G17" i="11"/>
  <c r="G16" i="11" s="1"/>
  <c r="G14" i="11"/>
  <c r="G13" i="11" s="1"/>
  <c r="G10" i="11"/>
  <c r="G9" i="11" s="1"/>
  <c r="F66" i="11"/>
  <c r="F65" i="11" s="1"/>
  <c r="F64" i="11" s="1"/>
  <c r="E66" i="11"/>
  <c r="E65" i="11" s="1"/>
  <c r="E64" i="11" s="1"/>
  <c r="F62" i="11"/>
  <c r="F61" i="11" s="1"/>
  <c r="E62" i="11"/>
  <c r="E61" i="11" s="1"/>
  <c r="F46" i="11"/>
  <c r="F45" i="11" s="1"/>
  <c r="E46" i="11"/>
  <c r="E45" i="11" s="1"/>
  <c r="F40" i="11"/>
  <c r="F39" i="11" s="1"/>
  <c r="E40" i="11"/>
  <c r="E39" i="11" s="1"/>
  <c r="F34" i="11"/>
  <c r="F33" i="11" s="1"/>
  <c r="E34" i="11"/>
  <c r="E33" i="11" s="1"/>
  <c r="F79" i="11"/>
  <c r="F78" i="11" s="1"/>
  <c r="E79" i="11"/>
  <c r="E78" i="11" s="1"/>
  <c r="F74" i="11"/>
  <c r="F73" i="11" s="1"/>
  <c r="E74" i="11"/>
  <c r="E73" i="11" s="1"/>
  <c r="F70" i="11"/>
  <c r="F69" i="11" s="1"/>
  <c r="F68" i="11" s="1"/>
  <c r="E70" i="11"/>
  <c r="E69" i="11" s="1"/>
  <c r="E68" i="11" s="1"/>
  <c r="F59" i="11"/>
  <c r="F58" i="11" s="1"/>
  <c r="E59" i="11"/>
  <c r="E58" i="11" s="1"/>
  <c r="F53" i="11"/>
  <c r="F52" i="11" s="1"/>
  <c r="E53" i="11"/>
  <c r="E52" i="11" s="1"/>
  <c r="F50" i="11"/>
  <c r="E50" i="11"/>
  <c r="E49" i="11" s="1"/>
  <c r="F49" i="11"/>
  <c r="F37" i="11"/>
  <c r="F36" i="11" s="1"/>
  <c r="E37" i="11"/>
  <c r="E36" i="11" s="1"/>
  <c r="E31" i="11"/>
  <c r="E30" i="11" s="1"/>
  <c r="E22" i="11"/>
  <c r="E21" i="11" s="1"/>
  <c r="F17" i="11"/>
  <c r="F16" i="11" s="1"/>
  <c r="E17" i="11"/>
  <c r="E16" i="11" s="1"/>
  <c r="E14" i="11"/>
  <c r="E13" i="11" s="1"/>
  <c r="E10" i="11"/>
  <c r="E9" i="11" s="1"/>
  <c r="G34" i="10"/>
  <c r="G37" i="10" s="1"/>
  <c r="H34" i="10" s="1"/>
  <c r="H37" i="10" s="1"/>
  <c r="H21" i="10"/>
  <c r="G21" i="10"/>
  <c r="F21" i="10"/>
  <c r="G8" i="10"/>
  <c r="H8" i="10" s="1"/>
  <c r="F48" i="11" l="1"/>
  <c r="F11" i="10"/>
  <c r="D12" i="5" s="1"/>
  <c r="D11" i="5" s="1"/>
  <c r="D10" i="5" s="1"/>
  <c r="G11" i="10"/>
  <c r="G14" i="10" s="1"/>
  <c r="H14" i="10" s="1"/>
  <c r="E8" i="11"/>
  <c r="E48" i="11"/>
  <c r="B12" i="5"/>
  <c r="B11" i="5" s="1"/>
  <c r="B10" i="5" s="1"/>
  <c r="G72" i="11"/>
  <c r="E72" i="11"/>
  <c r="F72" i="11"/>
  <c r="F14" i="10" l="1"/>
  <c r="F22" i="10" s="1"/>
  <c r="F7" i="11"/>
  <c r="F6" i="11" s="1"/>
  <c r="G6" i="11"/>
  <c r="E7" i="11"/>
  <c r="E6" i="11" s="1"/>
  <c r="F28" i="10" l="1"/>
  <c r="F29" i="10" l="1"/>
  <c r="H28" i="10"/>
  <c r="H29" i="10" l="1"/>
</calcChain>
</file>

<file path=xl/sharedStrings.xml><?xml version="1.0" encoding="utf-8"?>
<sst xmlns="http://schemas.openxmlformats.org/spreadsheetml/2006/main" count="265" uniqueCount="121">
  <si>
    <t>PRIHODI UKUPNO</t>
  </si>
  <si>
    <t>RASHODI UKUPNO</t>
  </si>
  <si>
    <t>NETO FINANCIRANJE</t>
  </si>
  <si>
    <t xml:space="preserve">A. RAČUN PRIHODA I RASHODA </t>
  </si>
  <si>
    <t>Razred</t>
  </si>
  <si>
    <t>Skupina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</si>
  <si>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</si>
  <si>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</si>
  <si>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</si>
  <si>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</si>
  <si>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</si>
  <si>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</si>
  <si>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</si>
  <si>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</si>
  <si>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</si>
  <si>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</si>
  <si>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</si>
  <si>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</si>
  <si>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</si>
  <si>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</si>
  <si>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</si>
  <si>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</si>
  <si>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</si>
  <si>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</si>
  <si>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</si>
  <si>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</si>
  <si>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</si>
  <si>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</si>
  <si>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</si>
  <si>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</si>
  <si>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</si>
  <si>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</si>
  <si>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</si>
  <si>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</si>
  <si>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</si>
  <si>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</si>
  <si>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>3 Vlastiti prihodi</t>
  </si>
  <si>
    <t>B. RAČUN FINANCIRANJA PREMA EKONOMSKOJ KLASIFIKACIJI</t>
  </si>
  <si>
    <t>PRIMICI UKUPNO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</si>
  <si>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</si>
  <si>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</si>
  <si>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</si>
  <si>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</si>
  <si>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</si>
  <si>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</si>
  <si>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</si>
  <si>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</si>
  <si>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</si>
  <si>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</si>
  <si>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Glavni program  A01</t>
  </si>
  <si>
    <t>OPĆA DJELATNOST LOKALNE SAMOUPRAVE</t>
  </si>
  <si>
    <t>Program  1010</t>
  </si>
  <si>
    <t>Predškolski odgoj</t>
  </si>
  <si>
    <t>Aktivnost A310001</t>
  </si>
  <si>
    <t>Financiranje redovne djelatnosti dječjih vrtića</t>
  </si>
  <si>
    <t>Izvor financiranja 1.1.</t>
  </si>
  <si>
    <t>PRIHODI OD POREZA, IMOVINE, PRISTOJBI I KAZNI</t>
  </si>
  <si>
    <t>4</t>
  </si>
  <si>
    <t>Izvor financiranja 1.2.</t>
  </si>
  <si>
    <t>PRIHODI OD IMOVINE, PRISTOJBI I KAZNI PRORAČUNSKIH KORISNIKA</t>
  </si>
  <si>
    <t>3</t>
  </si>
  <si>
    <t>32</t>
  </si>
  <si>
    <t>Izvor financiranja  3.9.</t>
  </si>
  <si>
    <t>VLASTITI PRIHODI PRORAČUNSKIH KORISNIKA</t>
  </si>
  <si>
    <t>31</t>
  </si>
  <si>
    <t>34</t>
  </si>
  <si>
    <t>Financijski rashodi</t>
  </si>
  <si>
    <t>Izvor financiranja  4.7.</t>
  </si>
  <si>
    <t>PRIHODI ZA POSEBNE NAMJENE PRORAČUNSKIH KORISNIKA</t>
  </si>
  <si>
    <t>Rashodi za dodatna ulaganja na nefinancijskoj imovini</t>
  </si>
  <si>
    <t>Izvor financiranja  5.5.</t>
  </si>
  <si>
    <t>Pomoći korisnicima iz proračuna koji im nije nadležan</t>
  </si>
  <si>
    <t>Kapitalni projekt  K310001</t>
  </si>
  <si>
    <t>Ulaganje u opremu</t>
  </si>
  <si>
    <t>42</t>
  </si>
  <si>
    <t>Izvor financiranja  6.9.</t>
  </si>
  <si>
    <t>DONACIJE OD PRAVNIH I FIZIČKIH OSOBA KORISNICIMA PRORAČUNA</t>
  </si>
  <si>
    <t>Kapitalni projekt  K310003</t>
  </si>
  <si>
    <t>Ulaganje u dječja igrališta u predškolskim ustanovama</t>
  </si>
  <si>
    <t>Izvor financiranja 4.7.</t>
  </si>
  <si>
    <t>Tekući projekt  T310001</t>
  </si>
  <si>
    <t>Unaprjeđenje usluga za djecu u sustavu ranog i predškolskog odgoja i obrazovanja</t>
  </si>
  <si>
    <t>Izvor financiranja 5.6.</t>
  </si>
  <si>
    <t>Sredstva EU fondova za proračunske korisnike</t>
  </si>
  <si>
    <t>45</t>
  </si>
  <si>
    <t>Kapitalni projekt  K310002</t>
  </si>
  <si>
    <t>Ulaganje u objekte</t>
  </si>
  <si>
    <t>Izvor financiranja 9.1.</t>
  </si>
  <si>
    <t>OPĆI PRIHODI I PRIMICI - preneseni višak</t>
  </si>
  <si>
    <t>Izvor financiranja 9.3.</t>
  </si>
  <si>
    <t>VLASTITI PRIHODI - preneseni višak</t>
  </si>
  <si>
    <t>Izvor financiranja 9.4.</t>
  </si>
  <si>
    <t>PRIHODI ZA POSEBNE NAMJENE - preneseni višak</t>
  </si>
  <si>
    <t>Izvor financiranja 9.8.</t>
  </si>
  <si>
    <t>NAKNADE S NASLOVA OSIGURANJA - preneseni višak</t>
  </si>
  <si>
    <t xml:space="preserve">  11 Prihodi od poreza, imovine, pristojbi i kazni</t>
  </si>
  <si>
    <t xml:space="preserve">  12 Prihodi od poreza, imovine, pristojbi i kazni proračunskih korisnika</t>
  </si>
  <si>
    <t xml:space="preserve">  39 Vlastiti prihodi proračunskih korisnika</t>
  </si>
  <si>
    <t xml:space="preserve">  47 Prihodi za posebne namjene proračunskih korisnika</t>
  </si>
  <si>
    <t xml:space="preserve">  55 Pomoći korisnicima iz proračuna koji im nije nadležan</t>
  </si>
  <si>
    <t>6 Donacije</t>
  </si>
  <si>
    <t xml:space="preserve">  69 Donacije od pravnih i fizičkih osoba korisnicima proračuna</t>
  </si>
  <si>
    <t>9 Višak prihoda</t>
  </si>
  <si>
    <t xml:space="preserve">  91 Opći prihodi i primici - preneseni višak</t>
  </si>
  <si>
    <t xml:space="preserve">  93 Vlastiti prihodi - preneseni višak</t>
  </si>
  <si>
    <t xml:space="preserve">  94 Prihodi za posebne namjene - preneseni višak</t>
  </si>
  <si>
    <t xml:space="preserve">  98 Naknade s naslova osiguranja - preneseni višak</t>
  </si>
  <si>
    <t>09 Obrazovanje</t>
  </si>
  <si>
    <t>091 Predškolsko i osnovno obrazovanje</t>
  </si>
  <si>
    <t>0911 Predškolsko obrazovanje</t>
  </si>
  <si>
    <t xml:space="preserve">  56 Sredstva EU fondova za proračunske korisnike</t>
  </si>
  <si>
    <t>I. IZMJENA I DOPUNA PRORAČUNA GRADA OMIŠA ZA 2024. GODINU - DJEČJI VRTIĆ OMIŠ</t>
  </si>
  <si>
    <t>PLANIRANO</t>
  </si>
  <si>
    <t>PROMJENA IZNOSA</t>
  </si>
  <si>
    <t>NOVI IZNOS</t>
  </si>
  <si>
    <t>Izvor financiranja 5.3.</t>
  </si>
  <si>
    <t>Pomoći korisnicima iz proračuna koji im nije nadležan - Fiskalna održivost</t>
  </si>
  <si>
    <t>Izvor financiranja  5.3.</t>
  </si>
  <si>
    <t>Izvor financiranja 9.5.</t>
  </si>
  <si>
    <t xml:space="preserve">  53 Pomoći korisnicima iz proračuna koji im nije nadležan - Fiskalna održivost</t>
  </si>
  <si>
    <t xml:space="preserve">  95 Prihodi za posebne namjene - preneseni višak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</si>
</sst>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2" fillId="0" borderId="0"/>
  </cellStyleXfs>
  <cellXfs count="11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0" fillId="2" borderId="0" xfId="0" applyNumberFormat="1" applyFill="1"/>
    <xf numFmtId="0" fontId="0" fillId="2" borderId="0" xfId="0" applyFill="1"/>
    <xf numFmtId="0" fontId="1" fillId="2" borderId="0" xfId="0" applyFont="1" applyFill="1"/>
    <xf numFmtId="3" fontId="1" fillId="2" borderId="0" xfId="0" applyNumberFormat="1" applyFont="1" applyFill="1"/>
    <xf numFmtId="0" fontId="21" fillId="2" borderId="0" xfId="0" applyFont="1" applyFill="1"/>
    <xf numFmtId="0" fontId="1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4" fillId="5" borderId="6" xfId="1" applyFont="1" applyFill="1" applyBorder="1" applyAlignment="1">
      <alignment horizontal="left" vertical="center" wrapText="1" readingOrder="1"/>
    </xf>
    <xf numFmtId="0" fontId="24" fillId="5" borderId="7" xfId="1" applyFont="1" applyFill="1" applyBorder="1" applyAlignment="1">
      <alignment horizontal="left" vertical="center" wrapText="1" readingOrder="1"/>
    </xf>
    <xf numFmtId="0" fontId="24" fillId="5" borderId="8" xfId="1" applyFont="1" applyFill="1" applyBorder="1" applyAlignment="1">
      <alignment horizontal="left" vertical="center" wrapText="1" readingOrder="1"/>
    </xf>
    <xf numFmtId="0" fontId="23" fillId="5" borderId="6" xfId="1" applyFont="1" applyFill="1" applyBorder="1" applyAlignment="1">
      <alignment horizontal="left" vertical="center" wrapText="1" readingOrder="1"/>
    </xf>
    <xf numFmtId="0" fontId="23" fillId="5" borderId="7" xfId="1" applyFont="1" applyFill="1" applyBorder="1" applyAlignment="1">
      <alignment horizontal="left" vertical="center" wrapText="1" readingOrder="1"/>
    </xf>
    <xf numFmtId="0" fontId="23" fillId="5" borderId="8" xfId="1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5" fillId="5" borderId="6" xfId="1" applyFont="1" applyFill="1" applyBorder="1" applyAlignment="1">
      <alignment horizontal="left" vertical="center" wrapText="1" readingOrder="1"/>
    </xf>
    <xf numFmtId="0" fontId="25" fillId="5" borderId="7" xfId="1" applyFont="1" applyFill="1" applyBorder="1" applyAlignment="1">
      <alignment horizontal="left" vertical="center" wrapText="1" readingOrder="1"/>
    </xf>
    <xf numFmtId="0" fontId="25" fillId="5" borderId="8" xfId="1" applyFont="1" applyFill="1" applyBorder="1" applyAlignment="1">
      <alignment horizontal="left" vertical="center" wrapText="1" readingOrder="1"/>
    </xf>
    <xf numFmtId="4" fontId="6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</cellXfs>
  <cellStyles count="2">
    <cellStyle name="Normal" xfId="1" xr:uid="{F2A25175-E16D-4D27-95B5-B7CF84CF5022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workbookViewId="0">
      <selection activeCell="N22" sqref="N22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56" t="s">
        <v>111</v>
      </c>
      <c r="B1" s="56"/>
      <c r="C1" s="56"/>
      <c r="D1" s="56"/>
      <c r="E1" s="56"/>
      <c r="F1" s="56"/>
      <c r="G1" s="56"/>
      <c r="H1" s="56"/>
    </row>
    <row r="2" spans="1:8" ht="18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6" t="s">
        <v>14</v>
      </c>
      <c r="B3" s="56"/>
      <c r="C3" s="56"/>
      <c r="D3" s="56"/>
      <c r="E3" s="56"/>
      <c r="F3" s="56"/>
      <c r="G3" s="69"/>
      <c r="H3" s="6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5.75" x14ac:dyDescent="0.25">
      <c r="A5" s="56" t="s">
        <v>20</v>
      </c>
      <c r="B5" s="57"/>
      <c r="C5" s="57"/>
      <c r="D5" s="57"/>
      <c r="E5" s="57"/>
      <c r="F5" s="57"/>
      <c r="G5" s="57"/>
      <c r="H5" s="57"/>
    </row>
    <row r="6" spans="1:8" ht="18" x14ac:dyDescent="0.25">
      <c r="A6" s="1"/>
      <c r="B6" s="2"/>
      <c r="C6" s="2"/>
      <c r="D6" s="2"/>
      <c r="E6" s="6"/>
      <c r="F6" s="7"/>
      <c r="G6" s="7"/>
      <c r="H6" s="26"/>
    </row>
    <row r="7" spans="1:8" x14ac:dyDescent="0.25">
      <c r="A7" s="22"/>
      <c r="B7" s="23"/>
      <c r="C7" s="23"/>
      <c r="D7" s="24"/>
      <c r="E7" s="25"/>
      <c r="F7" s="3" t="s">
        <v>112</v>
      </c>
      <c r="G7" s="3" t="s">
        <v>113</v>
      </c>
      <c r="H7" s="3" t="s">
        <v>114</v>
      </c>
    </row>
    <row r="8" spans="1:8" x14ac:dyDescent="0.25">
      <c r="A8" s="61" t="s">
        <v>0</v>
      </c>
      <c r="B8" s="55"/>
      <c r="C8" s="55"/>
      <c r="D8" s="55"/>
      <c r="E8" s="70"/>
      <c r="F8" s="105">
        <f t="shared" ref="F8:H8" si="0">F9+F10</f>
        <v>2226000</v>
      </c>
      <c r="G8" s="105">
        <f t="shared" si="0"/>
        <v>302904</v>
      </c>
      <c r="H8" s="105">
        <f t="shared" ref="H8:H13" si="1">F8+G8</f>
        <v>2528904</v>
      </c>
    </row>
    <row r="9" spans="1:8" x14ac:dyDescent="0.25">
      <c r="A9" s="71" t="s">
        <v>24</v>
      </c>
      <c r="B9" s="72"/>
      <c r="C9" s="72"/>
      <c r="D9" s="72"/>
      <c r="E9" s="68"/>
      <c r="F9" s="106">
        <v>2226000</v>
      </c>
      <c r="G9" s="106">
        <v>302904</v>
      </c>
      <c r="H9" s="106">
        <f t="shared" si="1"/>
        <v>2528904</v>
      </c>
    </row>
    <row r="10" spans="1:8" x14ac:dyDescent="0.25">
      <c r="A10" s="67" t="s">
        <v>25</v>
      </c>
      <c r="B10" s="68"/>
      <c r="C10" s="68"/>
      <c r="D10" s="68"/>
      <c r="E10" s="68"/>
      <c r="F10" s="106"/>
      <c r="G10" s="106"/>
      <c r="H10" s="106">
        <f t="shared" si="1"/>
        <v>0</v>
      </c>
    </row>
    <row r="11" spans="1:8" x14ac:dyDescent="0.25">
      <c r="A11" s="27" t="s">
        <v>1</v>
      </c>
      <c r="B11" s="36"/>
      <c r="C11" s="36"/>
      <c r="D11" s="36"/>
      <c r="E11" s="36"/>
      <c r="F11" s="105">
        <f t="shared" ref="F11:H11" si="2">F12+F13</f>
        <v>2226000</v>
      </c>
      <c r="G11" s="105">
        <f t="shared" si="2"/>
        <v>356562.57</v>
      </c>
      <c r="H11" s="105">
        <f t="shared" si="1"/>
        <v>2582562.5699999998</v>
      </c>
    </row>
    <row r="12" spans="1:8" x14ac:dyDescent="0.25">
      <c r="A12" s="73" t="s">
        <v>26</v>
      </c>
      <c r="B12" s="72"/>
      <c r="C12" s="72"/>
      <c r="D12" s="72"/>
      <c r="E12" s="72"/>
      <c r="F12" s="106">
        <v>1969000</v>
      </c>
      <c r="G12" s="106">
        <v>326562.57</v>
      </c>
      <c r="H12" s="107">
        <f t="shared" si="1"/>
        <v>2295562.5699999998</v>
      </c>
    </row>
    <row r="13" spans="1:8" x14ac:dyDescent="0.25">
      <c r="A13" s="67" t="s">
        <v>27</v>
      </c>
      <c r="B13" s="68"/>
      <c r="C13" s="68"/>
      <c r="D13" s="68"/>
      <c r="E13" s="68"/>
      <c r="F13" s="106">
        <v>257000</v>
      </c>
      <c r="G13" s="106">
        <v>30000</v>
      </c>
      <c r="H13" s="107">
        <f t="shared" si="1"/>
        <v>287000</v>
      </c>
    </row>
    <row r="14" spans="1:8" x14ac:dyDescent="0.25">
      <c r="A14" s="54" t="s">
        <v>41</v>
      </c>
      <c r="B14" s="55"/>
      <c r="C14" s="55"/>
      <c r="D14" s="55"/>
      <c r="E14" s="55"/>
      <c r="F14" s="105">
        <f t="shared" ref="F14:H14" si="3">F8-F11</f>
        <v>0</v>
      </c>
      <c r="G14" s="105">
        <f t="shared" si="3"/>
        <v>-53658.570000000007</v>
      </c>
      <c r="H14" s="105">
        <f>F14+G14</f>
        <v>-53658.570000000007</v>
      </c>
    </row>
    <row r="15" spans="1:8" ht="18" x14ac:dyDescent="0.25">
      <c r="A15" s="4"/>
      <c r="B15" s="16"/>
      <c r="C15" s="16"/>
      <c r="D15" s="16"/>
      <c r="E15" s="16"/>
      <c r="F15" s="17"/>
      <c r="G15" s="17"/>
      <c r="H15" s="17"/>
    </row>
    <row r="16" spans="1:8" ht="15.75" x14ac:dyDescent="0.25">
      <c r="A16" s="56" t="s">
        <v>21</v>
      </c>
      <c r="B16" s="57"/>
      <c r="C16" s="57"/>
      <c r="D16" s="57"/>
      <c r="E16" s="57"/>
      <c r="F16" s="57"/>
      <c r="G16" s="57"/>
      <c r="H16" s="57"/>
    </row>
    <row r="17" spans="1:8" ht="18" x14ac:dyDescent="0.25">
      <c r="A17" s="4"/>
      <c r="B17" s="16"/>
      <c r="C17" s="16"/>
      <c r="D17" s="16"/>
      <c r="E17" s="16"/>
      <c r="F17" s="17"/>
      <c r="G17" s="17"/>
      <c r="H17" s="17"/>
    </row>
    <row r="18" spans="1:8" x14ac:dyDescent="0.25">
      <c r="A18" s="22"/>
      <c r="B18" s="23"/>
      <c r="C18" s="23"/>
      <c r="D18" s="24"/>
      <c r="E18" s="25"/>
      <c r="F18" s="3" t="s">
        <v>112</v>
      </c>
      <c r="G18" s="3" t="s">
        <v>113</v>
      </c>
      <c r="H18" s="3" t="s">
        <v>114</v>
      </c>
    </row>
    <row r="19" spans="1:8" x14ac:dyDescent="0.25">
      <c r="A19" s="67" t="s">
        <v>28</v>
      </c>
      <c r="B19" s="68"/>
      <c r="C19" s="68"/>
      <c r="D19" s="68"/>
      <c r="E19" s="68"/>
      <c r="F19" s="106">
        <v>0</v>
      </c>
      <c r="G19" s="106">
        <v>0</v>
      </c>
      <c r="H19" s="107">
        <v>0</v>
      </c>
    </row>
    <row r="20" spans="1:8" x14ac:dyDescent="0.25">
      <c r="A20" s="67" t="s">
        <v>29</v>
      </c>
      <c r="B20" s="68"/>
      <c r="C20" s="68"/>
      <c r="D20" s="68"/>
      <c r="E20" s="68"/>
      <c r="F20" s="106">
        <v>0</v>
      </c>
      <c r="G20" s="106">
        <v>0</v>
      </c>
      <c r="H20" s="107">
        <v>0</v>
      </c>
    </row>
    <row r="21" spans="1:8" x14ac:dyDescent="0.25">
      <c r="A21" s="54" t="s">
        <v>2</v>
      </c>
      <c r="B21" s="55"/>
      <c r="C21" s="55"/>
      <c r="D21" s="55"/>
      <c r="E21" s="55"/>
      <c r="F21" s="105">
        <f t="shared" ref="F21:H21" si="4">F19-F20</f>
        <v>0</v>
      </c>
      <c r="G21" s="105">
        <f t="shared" si="4"/>
        <v>0</v>
      </c>
      <c r="H21" s="105">
        <f t="shared" si="4"/>
        <v>0</v>
      </c>
    </row>
    <row r="22" spans="1:8" x14ac:dyDescent="0.25">
      <c r="A22" s="54" t="s">
        <v>42</v>
      </c>
      <c r="B22" s="55"/>
      <c r="C22" s="55"/>
      <c r="D22" s="55"/>
      <c r="E22" s="55"/>
      <c r="F22" s="105">
        <f t="shared" ref="F22:H22" si="5">F14+F21</f>
        <v>0</v>
      </c>
      <c r="G22" s="105">
        <v>0</v>
      </c>
      <c r="H22" s="105">
        <v>0</v>
      </c>
    </row>
    <row r="23" spans="1:8" ht="18" x14ac:dyDescent="0.25">
      <c r="A23" s="15"/>
      <c r="B23" s="16"/>
      <c r="C23" s="16"/>
      <c r="D23" s="16"/>
      <c r="E23" s="16"/>
      <c r="F23" s="17"/>
      <c r="G23" s="17"/>
      <c r="H23" s="17"/>
    </row>
    <row r="24" spans="1:8" ht="15.75" x14ac:dyDescent="0.25">
      <c r="A24" s="56" t="s">
        <v>43</v>
      </c>
      <c r="B24" s="57"/>
      <c r="C24" s="57"/>
      <c r="D24" s="57"/>
      <c r="E24" s="57"/>
      <c r="F24" s="57"/>
      <c r="G24" s="57"/>
      <c r="H24" s="57"/>
    </row>
    <row r="25" spans="1:8" ht="15.75" x14ac:dyDescent="0.25">
      <c r="A25" s="34"/>
      <c r="B25" s="35"/>
      <c r="C25" s="35"/>
      <c r="D25" s="35"/>
      <c r="E25" s="35"/>
      <c r="F25" s="35"/>
      <c r="G25" s="35"/>
      <c r="H25" s="35"/>
    </row>
    <row r="26" spans="1:8" x14ac:dyDescent="0.25">
      <c r="A26" s="22"/>
      <c r="B26" s="23"/>
      <c r="C26" s="23"/>
      <c r="D26" s="24"/>
      <c r="E26" s="25"/>
      <c r="F26" s="3" t="s">
        <v>112</v>
      </c>
      <c r="G26" s="3" t="s">
        <v>113</v>
      </c>
      <c r="H26" s="3" t="s">
        <v>114</v>
      </c>
    </row>
    <row r="27" spans="1:8" ht="15" customHeight="1" x14ac:dyDescent="0.25">
      <c r="A27" s="58" t="s">
        <v>44</v>
      </c>
      <c r="B27" s="59"/>
      <c r="C27" s="59"/>
      <c r="D27" s="59"/>
      <c r="E27" s="60"/>
      <c r="F27" s="108">
        <v>0</v>
      </c>
      <c r="G27" s="108">
        <v>53658.57</v>
      </c>
      <c r="H27" s="109">
        <f t="shared" ref="H27:H28" si="6">F27+G27</f>
        <v>53658.57</v>
      </c>
    </row>
    <row r="28" spans="1:8" ht="15" customHeight="1" x14ac:dyDescent="0.25">
      <c r="A28" s="54" t="s">
        <v>45</v>
      </c>
      <c r="B28" s="55"/>
      <c r="C28" s="55"/>
      <c r="D28" s="55"/>
      <c r="E28" s="55"/>
      <c r="F28" s="110">
        <f t="shared" ref="F28:H28" si="7">F22+F27</f>
        <v>0</v>
      </c>
      <c r="G28" s="110">
        <v>0</v>
      </c>
      <c r="H28" s="111">
        <f t="shared" si="6"/>
        <v>0</v>
      </c>
    </row>
    <row r="29" spans="1:8" ht="45" customHeight="1" x14ac:dyDescent="0.25">
      <c r="A29" s="61" t="s">
        <v>46</v>
      </c>
      <c r="B29" s="62"/>
      <c r="C29" s="62"/>
      <c r="D29" s="62"/>
      <c r="E29" s="63"/>
      <c r="F29" s="110">
        <f t="shared" ref="F29:H29" si="8">F14+F21+F27-F28</f>
        <v>0</v>
      </c>
      <c r="G29" s="110">
        <v>0</v>
      </c>
      <c r="H29" s="111">
        <f>F29+G29</f>
        <v>0</v>
      </c>
    </row>
    <row r="30" spans="1:8" ht="15.75" x14ac:dyDescent="0.25">
      <c r="A30" s="37"/>
      <c r="B30" s="38"/>
      <c r="C30" s="38"/>
      <c r="D30" s="38"/>
      <c r="E30" s="38"/>
      <c r="F30" s="38"/>
      <c r="G30" s="38"/>
      <c r="H30" s="38"/>
    </row>
    <row r="31" spans="1:8" ht="15.75" x14ac:dyDescent="0.25">
      <c r="A31" s="64" t="s">
        <v>40</v>
      </c>
      <c r="B31" s="64"/>
      <c r="C31" s="64"/>
      <c r="D31" s="64"/>
      <c r="E31" s="64"/>
      <c r="F31" s="64"/>
      <c r="G31" s="64"/>
      <c r="H31" s="64"/>
    </row>
    <row r="32" spans="1:8" ht="18" x14ac:dyDescent="0.25">
      <c r="A32" s="39"/>
      <c r="B32" s="40"/>
      <c r="C32" s="40"/>
      <c r="D32" s="40"/>
      <c r="E32" s="40"/>
      <c r="F32" s="41"/>
      <c r="G32" s="41"/>
      <c r="H32" s="41"/>
    </row>
    <row r="33" spans="1:8" x14ac:dyDescent="0.25">
      <c r="A33" s="42"/>
      <c r="B33" s="43"/>
      <c r="C33" s="43"/>
      <c r="D33" s="44"/>
      <c r="E33" s="45"/>
      <c r="F33" s="3" t="s">
        <v>112</v>
      </c>
      <c r="G33" s="3" t="s">
        <v>113</v>
      </c>
      <c r="H33" s="3" t="s">
        <v>114</v>
      </c>
    </row>
    <row r="34" spans="1:8" x14ac:dyDescent="0.25">
      <c r="A34" s="58" t="s">
        <v>44</v>
      </c>
      <c r="B34" s="59"/>
      <c r="C34" s="59"/>
      <c r="D34" s="59"/>
      <c r="E34" s="60"/>
      <c r="F34" s="108">
        <v>0</v>
      </c>
      <c r="G34" s="108">
        <f>F37</f>
        <v>0</v>
      </c>
      <c r="H34" s="109">
        <f>G37</f>
        <v>0</v>
      </c>
    </row>
    <row r="35" spans="1:8" ht="28.5" customHeight="1" x14ac:dyDescent="0.25">
      <c r="A35" s="58" t="s">
        <v>47</v>
      </c>
      <c r="B35" s="59"/>
      <c r="C35" s="59"/>
      <c r="D35" s="59"/>
      <c r="E35" s="60"/>
      <c r="F35" s="108">
        <v>0</v>
      </c>
      <c r="G35" s="108">
        <v>0</v>
      </c>
      <c r="H35" s="109">
        <v>0</v>
      </c>
    </row>
    <row r="36" spans="1:8" x14ac:dyDescent="0.25">
      <c r="A36" s="58" t="s">
        <v>48</v>
      </c>
      <c r="B36" s="65"/>
      <c r="C36" s="65"/>
      <c r="D36" s="65"/>
      <c r="E36" s="66"/>
      <c r="F36" s="108">
        <v>0</v>
      </c>
      <c r="G36" s="108">
        <v>0</v>
      </c>
      <c r="H36" s="109">
        <v>0</v>
      </c>
    </row>
    <row r="37" spans="1:8" ht="15" customHeight="1" x14ac:dyDescent="0.25">
      <c r="A37" s="54" t="s">
        <v>45</v>
      </c>
      <c r="B37" s="55"/>
      <c r="C37" s="55"/>
      <c r="D37" s="55"/>
      <c r="E37" s="55"/>
      <c r="F37" s="112">
        <v>0</v>
      </c>
      <c r="G37" s="112">
        <f t="shared" ref="F37:H37" si="9">G34-G35+G36</f>
        <v>0</v>
      </c>
      <c r="H37" s="113">
        <f t="shared" si="9"/>
        <v>0</v>
      </c>
    </row>
    <row r="38" spans="1:8" ht="17.25" customHeight="1" x14ac:dyDescent="0.25"/>
    <row r="39" spans="1:8" x14ac:dyDescent="0.25">
      <c r="A39" s="52"/>
      <c r="B39" s="53"/>
      <c r="C39" s="53"/>
      <c r="D39" s="53"/>
      <c r="E39" s="53"/>
      <c r="F39" s="53"/>
      <c r="G39" s="53"/>
      <c r="H39" s="53"/>
    </row>
    <row r="40" spans="1:8" ht="9" customHeight="1" x14ac:dyDescent="0.25"/>
  </sheetData>
  <mergeCells count="24"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  <mergeCell ref="A39:H39"/>
    <mergeCell ref="A21:E21"/>
    <mergeCell ref="A22:E22"/>
    <mergeCell ref="A24:H24"/>
    <mergeCell ref="A27:E27"/>
    <mergeCell ref="A28:E28"/>
    <mergeCell ref="A29:E29"/>
    <mergeCell ref="A31:H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4"/>
  <sheetViews>
    <sheetView workbookViewId="0">
      <selection sqref="A1:D1"/>
    </sheetView>
  </sheetViews>
  <sheetFormatPr defaultRowHeight="15" x14ac:dyDescent="0.25"/>
  <cols>
    <col min="1" max="1" width="28" customWidth="1"/>
    <col min="2" max="4" width="25.28515625" customWidth="1"/>
  </cols>
  <sheetData>
    <row r="1" spans="1:4" ht="42" customHeight="1" x14ac:dyDescent="0.25">
      <c r="A1" s="56" t="s">
        <v>111</v>
      </c>
      <c r="B1" s="56"/>
      <c r="C1" s="56"/>
      <c r="D1" s="56"/>
    </row>
    <row r="2" spans="1:4" ht="18" customHeight="1" x14ac:dyDescent="0.25">
      <c r="A2" s="4"/>
      <c r="B2" s="4"/>
      <c r="C2" s="4"/>
      <c r="D2" s="4"/>
    </row>
    <row r="3" spans="1:4" ht="15.75" customHeight="1" x14ac:dyDescent="0.25">
      <c r="A3" s="56" t="s">
        <v>14</v>
      </c>
      <c r="B3" s="56"/>
      <c r="C3" s="56"/>
      <c r="D3" s="56"/>
    </row>
    <row r="4" spans="1:4" ht="18" x14ac:dyDescent="0.25">
      <c r="B4" s="4"/>
      <c r="C4" s="5"/>
      <c r="D4" s="5"/>
    </row>
    <row r="5" spans="1:4" ht="18" customHeight="1" x14ac:dyDescent="0.25">
      <c r="A5" s="56" t="s">
        <v>3</v>
      </c>
      <c r="B5" s="56"/>
      <c r="C5" s="56"/>
      <c r="D5" s="56"/>
    </row>
    <row r="6" spans="1:4" ht="18" x14ac:dyDescent="0.25">
      <c r="A6" s="4"/>
      <c r="B6" s="4"/>
      <c r="C6" s="5"/>
      <c r="D6" s="5"/>
    </row>
    <row r="7" spans="1:4" ht="15.75" customHeight="1" x14ac:dyDescent="0.25">
      <c r="A7" s="56" t="s">
        <v>30</v>
      </c>
      <c r="B7" s="56"/>
      <c r="C7" s="56"/>
      <c r="D7" s="56"/>
    </row>
    <row r="8" spans="1:4" ht="18" x14ac:dyDescent="0.25">
      <c r="A8" s="4"/>
      <c r="B8" s="4"/>
      <c r="C8" s="5"/>
      <c r="D8" s="5"/>
    </row>
    <row r="9" spans="1:4" ht="21" customHeight="1" x14ac:dyDescent="0.25">
      <c r="A9" s="14" t="s">
        <v>32</v>
      </c>
      <c r="B9" s="14" t="s">
        <v>112</v>
      </c>
      <c r="C9" s="14" t="s">
        <v>113</v>
      </c>
      <c r="D9" s="14" t="s">
        <v>114</v>
      </c>
    </row>
    <row r="10" spans="1:4" x14ac:dyDescent="0.25">
      <c r="A10" s="32" t="s">
        <v>0</v>
      </c>
      <c r="B10" s="104">
        <f>B11+B14+B16+B18+B22+B24</f>
        <v>2226000</v>
      </c>
      <c r="C10" s="104">
        <f>C11+C14+C16+C18+C22+C24</f>
        <v>356562.57</v>
      </c>
      <c r="D10" s="104">
        <f>D11+D14+D16+D18+D22+D24</f>
        <v>2582562.5699999998</v>
      </c>
    </row>
    <row r="11" spans="1:4" x14ac:dyDescent="0.25">
      <c r="A11" s="18" t="s">
        <v>35</v>
      </c>
      <c r="B11" s="100">
        <f t="shared" ref="B11:D11" si="0">SUM(B12:B13)</f>
        <v>1950010</v>
      </c>
      <c r="C11" s="100">
        <f t="shared" si="0"/>
        <v>0</v>
      </c>
      <c r="D11" s="100">
        <f t="shared" si="0"/>
        <v>1950010</v>
      </c>
    </row>
    <row r="12" spans="1:4" ht="25.5" x14ac:dyDescent="0.25">
      <c r="A12" s="12" t="s">
        <v>95</v>
      </c>
      <c r="B12" s="103">
        <v>1950000</v>
      </c>
      <c r="C12" s="103">
        <v>0</v>
      </c>
      <c r="D12" s="103">
        <v>1950000</v>
      </c>
    </row>
    <row r="13" spans="1:4" ht="38.25" x14ac:dyDescent="0.25">
      <c r="A13" s="12" t="s">
        <v>96</v>
      </c>
      <c r="B13" s="103">
        <v>10</v>
      </c>
      <c r="C13" s="103">
        <v>0</v>
      </c>
      <c r="D13" s="103">
        <v>10</v>
      </c>
    </row>
    <row r="14" spans="1:4" ht="16.5" customHeight="1" x14ac:dyDescent="0.25">
      <c r="A14" s="18" t="s">
        <v>36</v>
      </c>
      <c r="B14" s="100">
        <f t="shared" ref="B14:D14" si="1">SUM(B15)</f>
        <v>0</v>
      </c>
      <c r="C14" s="100">
        <f t="shared" si="1"/>
        <v>0</v>
      </c>
      <c r="D14" s="100">
        <f t="shared" si="1"/>
        <v>0</v>
      </c>
    </row>
    <row r="15" spans="1:4" ht="25.5" x14ac:dyDescent="0.25">
      <c r="A15" s="12" t="s">
        <v>97</v>
      </c>
      <c r="B15" s="103">
        <v>0</v>
      </c>
      <c r="C15" s="103">
        <v>0</v>
      </c>
      <c r="D15" s="103">
        <v>0</v>
      </c>
    </row>
    <row r="16" spans="1:4" ht="28.5" customHeight="1" x14ac:dyDescent="0.25">
      <c r="A16" s="8" t="s">
        <v>34</v>
      </c>
      <c r="B16" s="101">
        <f t="shared" ref="B16:D16" si="2">SUM(B17)</f>
        <v>240990</v>
      </c>
      <c r="C16" s="101">
        <f t="shared" si="2"/>
        <v>0</v>
      </c>
      <c r="D16" s="101">
        <f t="shared" si="2"/>
        <v>240990</v>
      </c>
    </row>
    <row r="17" spans="1:4" ht="30" customHeight="1" x14ac:dyDescent="0.25">
      <c r="A17" s="12" t="s">
        <v>98</v>
      </c>
      <c r="B17" s="103">
        <v>240990</v>
      </c>
      <c r="C17" s="103">
        <v>0</v>
      </c>
      <c r="D17" s="103">
        <v>240990</v>
      </c>
    </row>
    <row r="18" spans="1:4" ht="17.25" customHeight="1" x14ac:dyDescent="0.25">
      <c r="A18" s="32" t="s">
        <v>33</v>
      </c>
      <c r="B18" s="101">
        <f>B20+B21+B19</f>
        <v>34000</v>
      </c>
      <c r="C18" s="101">
        <f>C20+C21+C19</f>
        <v>302904</v>
      </c>
      <c r="D18" s="101">
        <f>D20+D21+D19</f>
        <v>336904</v>
      </c>
    </row>
    <row r="19" spans="1:4" ht="38.25" x14ac:dyDescent="0.25">
      <c r="A19" s="12" t="s">
        <v>119</v>
      </c>
      <c r="B19" s="103">
        <v>0</v>
      </c>
      <c r="C19" s="103">
        <v>302904</v>
      </c>
      <c r="D19" s="103">
        <v>302904</v>
      </c>
    </row>
    <row r="20" spans="1:4" ht="25.5" x14ac:dyDescent="0.25">
      <c r="A20" s="12" t="s">
        <v>99</v>
      </c>
      <c r="B20" s="103">
        <v>8000</v>
      </c>
      <c r="C20" s="103">
        <v>0</v>
      </c>
      <c r="D20" s="103">
        <v>8000</v>
      </c>
    </row>
    <row r="21" spans="1:4" ht="25.5" x14ac:dyDescent="0.25">
      <c r="A21" s="12" t="s">
        <v>110</v>
      </c>
      <c r="B21" s="103">
        <v>26000</v>
      </c>
      <c r="C21" s="103">
        <v>0</v>
      </c>
      <c r="D21" s="103">
        <v>26000</v>
      </c>
    </row>
    <row r="22" spans="1:4" ht="18" customHeight="1" x14ac:dyDescent="0.25">
      <c r="A22" s="32" t="s">
        <v>100</v>
      </c>
      <c r="B22" s="101">
        <f t="shared" ref="B22:D22" si="3">SUM(B23)</f>
        <v>1000</v>
      </c>
      <c r="C22" s="101">
        <f t="shared" si="3"/>
        <v>0</v>
      </c>
      <c r="D22" s="100">
        <f t="shared" si="3"/>
        <v>1000</v>
      </c>
    </row>
    <row r="23" spans="1:4" ht="38.25" x14ac:dyDescent="0.25">
      <c r="A23" s="12" t="s">
        <v>101</v>
      </c>
      <c r="B23" s="103">
        <v>1000</v>
      </c>
      <c r="C23" s="103">
        <v>0</v>
      </c>
      <c r="D23" s="103">
        <v>1000</v>
      </c>
    </row>
    <row r="24" spans="1:4" ht="16.5" customHeight="1" x14ac:dyDescent="0.25">
      <c r="A24" s="18" t="s">
        <v>102</v>
      </c>
      <c r="B24" s="100">
        <f>SUM(B25:B29)</f>
        <v>0</v>
      </c>
      <c r="C24" s="100">
        <f>SUM(C25:C29)</f>
        <v>53658.57</v>
      </c>
      <c r="D24" s="100">
        <f>SUM(D25:D29)</f>
        <v>53658.57</v>
      </c>
    </row>
    <row r="25" spans="1:4" ht="25.5" x14ac:dyDescent="0.25">
      <c r="A25" s="12" t="s">
        <v>103</v>
      </c>
      <c r="B25" s="103">
        <v>0</v>
      </c>
      <c r="C25" s="103">
        <v>0</v>
      </c>
      <c r="D25" s="103">
        <v>0</v>
      </c>
    </row>
    <row r="26" spans="1:4" ht="25.5" x14ac:dyDescent="0.25">
      <c r="A26" s="12" t="s">
        <v>104</v>
      </c>
      <c r="B26" s="103">
        <v>0</v>
      </c>
      <c r="C26" s="103">
        <v>0</v>
      </c>
      <c r="D26" s="103">
        <v>0</v>
      </c>
    </row>
    <row r="27" spans="1:4" ht="25.5" x14ac:dyDescent="0.25">
      <c r="A27" s="12" t="s">
        <v>105</v>
      </c>
      <c r="B27" s="103">
        <v>0</v>
      </c>
      <c r="C27" s="103">
        <v>537.17999999999995</v>
      </c>
      <c r="D27" s="103">
        <v>537.17999999999995</v>
      </c>
    </row>
    <row r="28" spans="1:4" ht="25.5" x14ac:dyDescent="0.25">
      <c r="A28" s="12" t="s">
        <v>120</v>
      </c>
      <c r="B28" s="103">
        <v>0</v>
      </c>
      <c r="C28" s="103">
        <v>53040.5</v>
      </c>
      <c r="D28" s="103">
        <v>53040.5</v>
      </c>
    </row>
    <row r="29" spans="1:4" ht="25.5" x14ac:dyDescent="0.25">
      <c r="A29" s="12" t="s">
        <v>106</v>
      </c>
      <c r="B29" s="103">
        <v>0</v>
      </c>
      <c r="C29" s="103">
        <v>80.89</v>
      </c>
      <c r="D29" s="103">
        <v>80.89</v>
      </c>
    </row>
    <row r="32" spans="1:4" ht="15.75" customHeight="1" x14ac:dyDescent="0.25">
      <c r="A32" s="56" t="s">
        <v>31</v>
      </c>
      <c r="B32" s="56"/>
      <c r="C32" s="56"/>
      <c r="D32" s="56"/>
    </row>
    <row r="33" spans="1:4" ht="18" x14ac:dyDescent="0.25">
      <c r="A33" s="4"/>
      <c r="B33" s="4"/>
      <c r="C33" s="5"/>
      <c r="D33" s="5"/>
    </row>
    <row r="34" spans="1:4" x14ac:dyDescent="0.25">
      <c r="A34" s="14" t="s">
        <v>32</v>
      </c>
      <c r="B34" s="14" t="s">
        <v>112</v>
      </c>
      <c r="C34" s="14" t="s">
        <v>113</v>
      </c>
      <c r="D34" s="14" t="s">
        <v>114</v>
      </c>
    </row>
    <row r="35" spans="1:4" x14ac:dyDescent="0.25">
      <c r="A35" s="32" t="s">
        <v>1</v>
      </c>
      <c r="B35" s="104">
        <f>B36+B39+B41+B43+B47+B49</f>
        <v>2226000</v>
      </c>
      <c r="C35" s="104">
        <f>C36+C39+C41+C43+C47+C49</f>
        <v>356562.57</v>
      </c>
      <c r="D35" s="104">
        <f>D36+D39+D41+D43+D47+D49</f>
        <v>2582562.5699999998</v>
      </c>
    </row>
    <row r="36" spans="1:4" x14ac:dyDescent="0.25">
      <c r="A36" s="18" t="s">
        <v>35</v>
      </c>
      <c r="B36" s="100">
        <f t="shared" ref="B36" si="4">SUM(B37:B38)</f>
        <v>1950010</v>
      </c>
      <c r="C36" s="100">
        <f t="shared" ref="C36" si="5">SUM(C37:C38)</f>
        <v>0</v>
      </c>
      <c r="D36" s="100">
        <f t="shared" ref="D36" si="6">SUM(D37:D38)</f>
        <v>1950010</v>
      </c>
    </row>
    <row r="37" spans="1:4" ht="25.5" x14ac:dyDescent="0.25">
      <c r="A37" s="12" t="s">
        <v>95</v>
      </c>
      <c r="B37" s="103">
        <v>1950000</v>
      </c>
      <c r="C37" s="103">
        <v>0</v>
      </c>
      <c r="D37" s="103">
        <v>1950000</v>
      </c>
    </row>
    <row r="38" spans="1:4" ht="38.25" x14ac:dyDescent="0.25">
      <c r="A38" s="12" t="s">
        <v>96</v>
      </c>
      <c r="B38" s="103">
        <v>10</v>
      </c>
      <c r="C38" s="103">
        <v>0</v>
      </c>
      <c r="D38" s="103">
        <v>10</v>
      </c>
    </row>
    <row r="39" spans="1:4" ht="16.5" customHeight="1" x14ac:dyDescent="0.25">
      <c r="A39" s="18" t="s">
        <v>36</v>
      </c>
      <c r="B39" s="100">
        <f t="shared" ref="B39" si="7">SUM(B40)</f>
        <v>0</v>
      </c>
      <c r="C39" s="100">
        <f t="shared" ref="C39" si="8">SUM(C40)</f>
        <v>0</v>
      </c>
      <c r="D39" s="100">
        <f t="shared" ref="D39" si="9">SUM(D40)</f>
        <v>0</v>
      </c>
    </row>
    <row r="40" spans="1:4" ht="25.5" x14ac:dyDescent="0.25">
      <c r="A40" s="12" t="s">
        <v>97</v>
      </c>
      <c r="B40" s="103">
        <v>0</v>
      </c>
      <c r="C40" s="103">
        <v>0</v>
      </c>
      <c r="D40" s="103">
        <v>0</v>
      </c>
    </row>
    <row r="41" spans="1:4" ht="28.5" customHeight="1" x14ac:dyDescent="0.25">
      <c r="A41" s="8" t="s">
        <v>34</v>
      </c>
      <c r="B41" s="101">
        <f t="shared" ref="B41" si="10">SUM(B42)</f>
        <v>240990</v>
      </c>
      <c r="C41" s="101">
        <f t="shared" ref="C41" si="11">SUM(C42)</f>
        <v>0</v>
      </c>
      <c r="D41" s="101">
        <f t="shared" ref="D41" si="12">SUM(D42)</f>
        <v>240990</v>
      </c>
    </row>
    <row r="42" spans="1:4" ht="30" customHeight="1" x14ac:dyDescent="0.25">
      <c r="A42" s="12" t="s">
        <v>98</v>
      </c>
      <c r="B42" s="103">
        <v>240990</v>
      </c>
      <c r="C42" s="103">
        <v>0</v>
      </c>
      <c r="D42" s="103">
        <v>240990</v>
      </c>
    </row>
    <row r="43" spans="1:4" ht="17.25" customHeight="1" x14ac:dyDescent="0.25">
      <c r="A43" s="32" t="s">
        <v>33</v>
      </c>
      <c r="B43" s="101">
        <f>SUM(B44:B46)</f>
        <v>34000</v>
      </c>
      <c r="C43" s="101">
        <f>SUM(C44:C46)</f>
        <v>302904</v>
      </c>
      <c r="D43" s="101">
        <f>SUM(D44:D46)</f>
        <v>336904</v>
      </c>
    </row>
    <row r="44" spans="1:4" ht="38.25" x14ac:dyDescent="0.25">
      <c r="A44" s="12" t="s">
        <v>119</v>
      </c>
      <c r="B44" s="103">
        <v>0</v>
      </c>
      <c r="C44" s="103">
        <v>302904</v>
      </c>
      <c r="D44" s="103">
        <v>302904</v>
      </c>
    </row>
    <row r="45" spans="1:4" ht="25.5" x14ac:dyDescent="0.25">
      <c r="A45" s="12" t="s">
        <v>99</v>
      </c>
      <c r="B45" s="103">
        <v>8000</v>
      </c>
      <c r="C45" s="103">
        <v>0</v>
      </c>
      <c r="D45" s="103">
        <v>8000</v>
      </c>
    </row>
    <row r="46" spans="1:4" ht="25.5" x14ac:dyDescent="0.25">
      <c r="A46" s="12" t="s">
        <v>110</v>
      </c>
      <c r="B46" s="103">
        <v>26000</v>
      </c>
      <c r="C46" s="103">
        <v>0</v>
      </c>
      <c r="D46" s="103">
        <v>26000</v>
      </c>
    </row>
    <row r="47" spans="1:4" ht="18" customHeight="1" x14ac:dyDescent="0.25">
      <c r="A47" s="32" t="s">
        <v>100</v>
      </c>
      <c r="B47" s="101">
        <f>SUM(B48)</f>
        <v>1000</v>
      </c>
      <c r="C47" s="101">
        <f>SUM(C48)</f>
        <v>0</v>
      </c>
      <c r="D47" s="100">
        <f>SUM(D48)</f>
        <v>1000</v>
      </c>
    </row>
    <row r="48" spans="1:4" ht="38.25" x14ac:dyDescent="0.25">
      <c r="A48" s="12" t="s">
        <v>101</v>
      </c>
      <c r="B48" s="103">
        <v>1000</v>
      </c>
      <c r="C48" s="103">
        <v>0</v>
      </c>
      <c r="D48" s="103">
        <v>1000</v>
      </c>
    </row>
    <row r="49" spans="1:4" ht="16.5" customHeight="1" x14ac:dyDescent="0.25">
      <c r="A49" s="18" t="s">
        <v>102</v>
      </c>
      <c r="B49" s="100">
        <f>SUM(B50:B54)</f>
        <v>0</v>
      </c>
      <c r="C49" s="100">
        <f>SUM(C50:C54)</f>
        <v>53658.57</v>
      </c>
      <c r="D49" s="100">
        <f>SUM(D50:D54)</f>
        <v>53658.57</v>
      </c>
    </row>
    <row r="50" spans="1:4" ht="25.5" x14ac:dyDescent="0.25">
      <c r="A50" s="12" t="s">
        <v>103</v>
      </c>
      <c r="B50" s="103">
        <v>0</v>
      </c>
      <c r="C50" s="103">
        <v>0</v>
      </c>
      <c r="D50" s="103">
        <v>0</v>
      </c>
    </row>
    <row r="51" spans="1:4" ht="25.5" x14ac:dyDescent="0.25">
      <c r="A51" s="12" t="s">
        <v>104</v>
      </c>
      <c r="B51" s="103">
        <v>0</v>
      </c>
      <c r="C51" s="103">
        <v>0</v>
      </c>
      <c r="D51" s="103">
        <v>0</v>
      </c>
    </row>
    <row r="52" spans="1:4" ht="25.5" x14ac:dyDescent="0.25">
      <c r="A52" s="12" t="s">
        <v>105</v>
      </c>
      <c r="B52" s="103">
        <v>0</v>
      </c>
      <c r="C52" s="103">
        <v>537.17999999999995</v>
      </c>
      <c r="D52" s="103">
        <v>537.17999999999995</v>
      </c>
    </row>
    <row r="53" spans="1:4" ht="25.5" x14ac:dyDescent="0.25">
      <c r="A53" s="12" t="s">
        <v>120</v>
      </c>
      <c r="B53" s="103">
        <v>0</v>
      </c>
      <c r="C53" s="103">
        <v>53040.5</v>
      </c>
      <c r="D53" s="103">
        <v>53040.5</v>
      </c>
    </row>
    <row r="54" spans="1:4" ht="25.5" x14ac:dyDescent="0.25">
      <c r="A54" s="12" t="s">
        <v>106</v>
      </c>
      <c r="B54" s="103">
        <v>0</v>
      </c>
      <c r="C54" s="103">
        <v>80.89</v>
      </c>
      <c r="D54" s="103">
        <v>80.89</v>
      </c>
    </row>
  </sheetData>
  <mergeCells count="5">
    <mergeCell ref="A1:D1"/>
    <mergeCell ref="A3:D3"/>
    <mergeCell ref="A5:D5"/>
    <mergeCell ref="A7:D7"/>
    <mergeCell ref="A32:D32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3"/>
  <sheetViews>
    <sheetView workbookViewId="0">
      <selection sqref="A1:D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56" t="s">
        <v>111</v>
      </c>
      <c r="B1" s="56"/>
      <c r="C1" s="56"/>
      <c r="D1" s="56"/>
    </row>
    <row r="2" spans="1:4" ht="18" customHeight="1" x14ac:dyDescent="0.25">
      <c r="A2" s="4"/>
      <c r="B2" s="4"/>
      <c r="C2" s="4"/>
      <c r="D2" s="4"/>
    </row>
    <row r="3" spans="1:4" ht="15.75" x14ac:dyDescent="0.25">
      <c r="A3" s="56" t="s">
        <v>14</v>
      </c>
      <c r="B3" s="56"/>
      <c r="C3" s="56"/>
      <c r="D3" s="56"/>
    </row>
    <row r="4" spans="1:4" ht="18" x14ac:dyDescent="0.25">
      <c r="A4" s="4"/>
      <c r="B4" s="4"/>
      <c r="C4" s="4"/>
      <c r="D4" s="4"/>
    </row>
    <row r="5" spans="1:4" ht="18" customHeight="1" x14ac:dyDescent="0.25">
      <c r="A5" s="56" t="s">
        <v>3</v>
      </c>
      <c r="B5" s="57"/>
      <c r="C5" s="57"/>
      <c r="D5" s="57"/>
    </row>
    <row r="6" spans="1:4" ht="18" x14ac:dyDescent="0.25">
      <c r="A6" s="4"/>
      <c r="B6" s="4"/>
      <c r="C6" s="4"/>
      <c r="D6" s="4"/>
    </row>
    <row r="7" spans="1:4" ht="15.75" x14ac:dyDescent="0.25">
      <c r="A7" s="56" t="s">
        <v>9</v>
      </c>
      <c r="B7" s="74"/>
      <c r="C7" s="74"/>
      <c r="D7" s="74"/>
    </row>
    <row r="8" spans="1:4" ht="18" x14ac:dyDescent="0.25">
      <c r="A8" s="4"/>
      <c r="B8" s="4"/>
      <c r="C8" s="4"/>
      <c r="D8" s="4"/>
    </row>
    <row r="9" spans="1:4" x14ac:dyDescent="0.25">
      <c r="A9" s="14" t="s">
        <v>32</v>
      </c>
      <c r="B9" s="13" t="s">
        <v>112</v>
      </c>
      <c r="C9" s="14" t="s">
        <v>113</v>
      </c>
      <c r="D9" s="14" t="s">
        <v>114</v>
      </c>
    </row>
    <row r="10" spans="1:4" ht="15.75" customHeight="1" x14ac:dyDescent="0.25">
      <c r="A10" s="8" t="s">
        <v>10</v>
      </c>
      <c r="B10" s="114">
        <f>B11</f>
        <v>2226000</v>
      </c>
      <c r="C10" s="115">
        <f t="shared" ref="C10:D10" si="0">C11</f>
        <v>356562.57</v>
      </c>
      <c r="D10" s="115">
        <f t="shared" si="0"/>
        <v>2582562.5699999998</v>
      </c>
    </row>
    <row r="11" spans="1:4" s="51" customFormat="1" ht="19.5" customHeight="1" x14ac:dyDescent="0.25">
      <c r="A11" s="8" t="s">
        <v>107</v>
      </c>
      <c r="B11" s="116">
        <f>B12</f>
        <v>2226000</v>
      </c>
      <c r="C11" s="116">
        <f t="shared" ref="C11:D12" si="1">C12</f>
        <v>356562.57</v>
      </c>
      <c r="D11" s="116">
        <f t="shared" si="1"/>
        <v>2582562.5699999998</v>
      </c>
    </row>
    <row r="12" spans="1:4" ht="16.5" customHeight="1" x14ac:dyDescent="0.25">
      <c r="A12" s="12" t="s">
        <v>108</v>
      </c>
      <c r="B12" s="117">
        <f>B13</f>
        <v>2226000</v>
      </c>
      <c r="C12" s="117">
        <f t="shared" si="1"/>
        <v>356562.57</v>
      </c>
      <c r="D12" s="117">
        <f t="shared" si="1"/>
        <v>2582562.5699999998</v>
      </c>
    </row>
    <row r="13" spans="1:4" ht="19.5" customHeight="1" x14ac:dyDescent="0.25">
      <c r="A13" s="11" t="s">
        <v>109</v>
      </c>
      <c r="B13" s="117">
        <v>2226000</v>
      </c>
      <c r="C13" s="103">
        <v>356562.57</v>
      </c>
      <c r="D13" s="103">
        <v>2582562.5699999998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4"/>
  <sheetViews>
    <sheetView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42" customHeight="1" x14ac:dyDescent="0.25">
      <c r="A1" s="56" t="s">
        <v>111</v>
      </c>
      <c r="B1" s="56"/>
      <c r="C1" s="56"/>
      <c r="D1" s="56"/>
      <c r="E1" s="56"/>
      <c r="F1" s="5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56" t="s">
        <v>14</v>
      </c>
      <c r="B3" s="56"/>
      <c r="C3" s="56"/>
      <c r="D3" s="56"/>
      <c r="E3" s="56"/>
      <c r="F3" s="56"/>
    </row>
    <row r="4" spans="1:6" ht="18" x14ac:dyDescent="0.25">
      <c r="A4" s="4"/>
      <c r="B4" s="4"/>
      <c r="C4" s="4"/>
      <c r="D4" s="4"/>
      <c r="E4" s="4"/>
      <c r="F4" s="4"/>
    </row>
    <row r="5" spans="1:6" ht="18" customHeight="1" x14ac:dyDescent="0.25">
      <c r="A5" s="56" t="s">
        <v>37</v>
      </c>
      <c r="B5" s="56"/>
      <c r="C5" s="56"/>
      <c r="D5" s="56"/>
      <c r="E5" s="56"/>
      <c r="F5" s="56"/>
    </row>
    <row r="6" spans="1:6" ht="18" x14ac:dyDescent="0.25">
      <c r="A6" s="4"/>
      <c r="B6" s="4"/>
      <c r="C6" s="4"/>
      <c r="D6" s="4"/>
      <c r="E6" s="4"/>
      <c r="F6" s="4"/>
    </row>
    <row r="7" spans="1:6" x14ac:dyDescent="0.25">
      <c r="A7" s="14" t="s">
        <v>4</v>
      </c>
      <c r="B7" s="13" t="s">
        <v>5</v>
      </c>
      <c r="C7" s="13" t="s">
        <v>23</v>
      </c>
      <c r="D7" s="13" t="s">
        <v>112</v>
      </c>
      <c r="E7" s="14" t="s">
        <v>113</v>
      </c>
      <c r="F7" s="14" t="s">
        <v>114</v>
      </c>
    </row>
    <row r="8" spans="1:6" x14ac:dyDescent="0.25">
      <c r="A8" s="30"/>
      <c r="B8" s="31"/>
      <c r="C8" s="29" t="s">
        <v>38</v>
      </c>
      <c r="D8" s="31">
        <v>0</v>
      </c>
      <c r="E8" s="30">
        <v>0</v>
      </c>
      <c r="F8" s="30">
        <v>0</v>
      </c>
    </row>
    <row r="9" spans="1:6" ht="25.5" x14ac:dyDescent="0.25">
      <c r="A9" s="8">
        <v>8</v>
      </c>
      <c r="B9" s="8"/>
      <c r="C9" s="8" t="s">
        <v>11</v>
      </c>
      <c r="D9" s="31">
        <v>0</v>
      </c>
      <c r="E9" s="30">
        <v>0</v>
      </c>
      <c r="F9" s="30">
        <v>0</v>
      </c>
    </row>
    <row r="10" spans="1:6" x14ac:dyDescent="0.25">
      <c r="A10" s="8"/>
      <c r="B10" s="10">
        <v>84</v>
      </c>
      <c r="C10" s="10" t="s">
        <v>18</v>
      </c>
      <c r="D10" s="31">
        <v>0</v>
      </c>
      <c r="E10" s="30">
        <v>0</v>
      </c>
      <c r="F10" s="30">
        <v>0</v>
      </c>
    </row>
    <row r="11" spans="1:6" x14ac:dyDescent="0.25">
      <c r="A11" s="8"/>
      <c r="B11" s="10"/>
      <c r="C11" s="33"/>
      <c r="D11" s="31">
        <v>0</v>
      </c>
      <c r="E11" s="30">
        <v>0</v>
      </c>
      <c r="F11" s="30">
        <v>0</v>
      </c>
    </row>
    <row r="12" spans="1:6" x14ac:dyDescent="0.25">
      <c r="A12" s="8"/>
      <c r="B12" s="10"/>
      <c r="C12" s="29" t="s">
        <v>39</v>
      </c>
      <c r="D12" s="31">
        <v>0</v>
      </c>
      <c r="E12" s="30">
        <v>0</v>
      </c>
      <c r="F12" s="30">
        <v>0</v>
      </c>
    </row>
    <row r="13" spans="1:6" ht="25.5" x14ac:dyDescent="0.25">
      <c r="A13" s="9">
        <v>5</v>
      </c>
      <c r="B13" s="9"/>
      <c r="C13" s="18" t="s">
        <v>12</v>
      </c>
      <c r="D13" s="31">
        <v>0</v>
      </c>
      <c r="E13" s="30">
        <v>0</v>
      </c>
      <c r="F13" s="30">
        <v>0</v>
      </c>
    </row>
    <row r="14" spans="1:6" ht="25.5" x14ac:dyDescent="0.25">
      <c r="A14" s="10"/>
      <c r="B14" s="10">
        <v>54</v>
      </c>
      <c r="C14" s="19" t="s">
        <v>19</v>
      </c>
      <c r="D14" s="31">
        <v>0</v>
      </c>
      <c r="E14" s="30">
        <v>0</v>
      </c>
      <c r="F14" s="30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1BD6-2111-4A75-AEE0-338257AB6DD3}">
  <sheetPr>
    <pageSetUpPr fitToPage="1"/>
  </sheetPr>
  <dimension ref="A1:I86"/>
  <sheetViews>
    <sheetView zoomScaleNormal="100" workbookViewId="0">
      <selection activeCell="O8" sqref="O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7.28515625" customWidth="1"/>
    <col min="6" max="7" width="16.5703125" customWidth="1"/>
  </cols>
  <sheetData>
    <row r="1" spans="1:9" ht="42" customHeight="1" x14ac:dyDescent="0.25">
      <c r="A1" s="78" t="s">
        <v>111</v>
      </c>
      <c r="B1" s="78"/>
      <c r="C1" s="78"/>
      <c r="D1" s="78"/>
      <c r="E1" s="78"/>
      <c r="F1" s="78"/>
      <c r="G1" s="78"/>
    </row>
    <row r="2" spans="1:9" ht="18" x14ac:dyDescent="0.25">
      <c r="A2" s="4"/>
      <c r="B2" s="4"/>
      <c r="C2" s="4"/>
      <c r="D2" s="4"/>
      <c r="E2" s="5"/>
      <c r="F2" s="5"/>
      <c r="G2" s="5"/>
    </row>
    <row r="3" spans="1:9" ht="18" customHeight="1" x14ac:dyDescent="0.25">
      <c r="A3" s="56" t="s">
        <v>13</v>
      </c>
      <c r="B3" s="57"/>
      <c r="C3" s="57"/>
      <c r="D3" s="57"/>
      <c r="E3" s="57"/>
      <c r="F3" s="57"/>
      <c r="G3" s="35"/>
    </row>
    <row r="4" spans="1:9" ht="18" x14ac:dyDescent="0.25">
      <c r="A4" s="4"/>
      <c r="B4" s="4"/>
      <c r="C4" s="4"/>
      <c r="D4" s="4"/>
      <c r="E4" s="5"/>
      <c r="F4" s="5"/>
      <c r="G4" s="5"/>
    </row>
    <row r="5" spans="1:9" ht="25.5" x14ac:dyDescent="0.25">
      <c r="A5" s="79" t="s">
        <v>15</v>
      </c>
      <c r="B5" s="80"/>
      <c r="C5" s="81"/>
      <c r="D5" s="13" t="s">
        <v>16</v>
      </c>
      <c r="E5" s="14" t="s">
        <v>112</v>
      </c>
      <c r="F5" s="14" t="s">
        <v>113</v>
      </c>
      <c r="G5" s="14" t="s">
        <v>114</v>
      </c>
    </row>
    <row r="6" spans="1:9" s="47" customFormat="1" ht="25.5" x14ac:dyDescent="0.25">
      <c r="A6" s="75" t="s">
        <v>49</v>
      </c>
      <c r="B6" s="76"/>
      <c r="C6" s="77"/>
      <c r="D6" s="21" t="s">
        <v>50</v>
      </c>
      <c r="E6" s="100">
        <f>E7</f>
        <v>2226000</v>
      </c>
      <c r="F6" s="100">
        <f>F7</f>
        <v>356562.57</v>
      </c>
      <c r="G6" s="100">
        <f>G7</f>
        <v>2582562.5699999998</v>
      </c>
      <c r="H6" s="46"/>
      <c r="I6" s="46"/>
    </row>
    <row r="7" spans="1:9" s="48" customFormat="1" x14ac:dyDescent="0.25">
      <c r="A7" s="75" t="s">
        <v>51</v>
      </c>
      <c r="B7" s="76"/>
      <c r="C7" s="77"/>
      <c r="D7" s="21" t="s">
        <v>52</v>
      </c>
      <c r="E7" s="101">
        <f>E8+E48+E64+E68+E72</f>
        <v>2226000</v>
      </c>
      <c r="F7" s="101">
        <f>F8+F48+F64+F68+F72</f>
        <v>356562.57</v>
      </c>
      <c r="G7" s="101">
        <f>G8+G48+G64+G68+G72</f>
        <v>2582562.5699999998</v>
      </c>
      <c r="I7" s="49"/>
    </row>
    <row r="8" spans="1:9" s="48" customFormat="1" ht="25.5" x14ac:dyDescent="0.25">
      <c r="A8" s="75" t="s">
        <v>53</v>
      </c>
      <c r="B8" s="76"/>
      <c r="C8" s="77"/>
      <c r="D8" s="21" t="s">
        <v>54</v>
      </c>
      <c r="E8" s="101">
        <f>E9+E13+E16+E21+E30+E33+E36+E39+E45</f>
        <v>1941000</v>
      </c>
      <c r="F8" s="101">
        <f>F9+F13+F16+F21+F30+F33+F36+F39+F45+F26+F42</f>
        <v>326562.57</v>
      </c>
      <c r="G8" s="101">
        <f>G9+G13+G16+G21+G30+G33+G36+G39+G45+G26+G42</f>
        <v>2267562.5699999998</v>
      </c>
      <c r="I8" s="49"/>
    </row>
    <row r="9" spans="1:9" s="50" customFormat="1" ht="25.5" x14ac:dyDescent="0.25">
      <c r="A9" s="91" t="s">
        <v>55</v>
      </c>
      <c r="B9" s="92"/>
      <c r="C9" s="93"/>
      <c r="D9" s="28" t="s">
        <v>56</v>
      </c>
      <c r="E9" s="103">
        <f t="shared" ref="E9:G9" si="0">SUM(E10)</f>
        <v>1703000</v>
      </c>
      <c r="F9" s="102">
        <f t="shared" si="0"/>
        <v>0</v>
      </c>
      <c r="G9" s="102">
        <f t="shared" si="0"/>
        <v>1703000</v>
      </c>
    </row>
    <row r="10" spans="1:9" s="47" customFormat="1" x14ac:dyDescent="0.25">
      <c r="A10" s="94">
        <v>3</v>
      </c>
      <c r="B10" s="95"/>
      <c r="C10" s="96"/>
      <c r="D10" s="20" t="s">
        <v>6</v>
      </c>
      <c r="E10" s="103">
        <f t="shared" ref="E10:G10" si="1">SUM(E11:E12)</f>
        <v>1703000</v>
      </c>
      <c r="F10" s="102">
        <f t="shared" si="1"/>
        <v>0</v>
      </c>
      <c r="G10" s="102">
        <f t="shared" si="1"/>
        <v>1703000</v>
      </c>
      <c r="I10" s="46"/>
    </row>
    <row r="11" spans="1:9" s="47" customFormat="1" x14ac:dyDescent="0.25">
      <c r="A11" s="88">
        <v>31</v>
      </c>
      <c r="B11" s="89"/>
      <c r="C11" s="90"/>
      <c r="D11" s="20" t="s">
        <v>7</v>
      </c>
      <c r="E11" s="103">
        <v>1538000</v>
      </c>
      <c r="F11" s="103">
        <v>0</v>
      </c>
      <c r="G11" s="103">
        <v>1538000</v>
      </c>
    </row>
    <row r="12" spans="1:9" s="47" customFormat="1" ht="18.75" customHeight="1" x14ac:dyDescent="0.25">
      <c r="A12" s="88">
        <v>32</v>
      </c>
      <c r="B12" s="89"/>
      <c r="C12" s="90"/>
      <c r="D12" s="20" t="s">
        <v>17</v>
      </c>
      <c r="E12" s="103">
        <v>165000</v>
      </c>
      <c r="F12" s="103">
        <v>0</v>
      </c>
      <c r="G12" s="103">
        <v>165000</v>
      </c>
    </row>
    <row r="13" spans="1:9" s="47" customFormat="1" ht="38.25" x14ac:dyDescent="0.25">
      <c r="A13" s="82" t="s">
        <v>58</v>
      </c>
      <c r="B13" s="83"/>
      <c r="C13" s="84"/>
      <c r="D13" s="28" t="s">
        <v>59</v>
      </c>
      <c r="E13" s="103">
        <f t="shared" ref="E13:G14" si="2">SUM(E14)</f>
        <v>10</v>
      </c>
      <c r="F13" s="102">
        <f t="shared" si="2"/>
        <v>0</v>
      </c>
      <c r="G13" s="102">
        <f t="shared" si="2"/>
        <v>10</v>
      </c>
    </row>
    <row r="14" spans="1:9" s="47" customFormat="1" x14ac:dyDescent="0.25">
      <c r="A14" s="85" t="s">
        <v>60</v>
      </c>
      <c r="B14" s="86"/>
      <c r="C14" s="87"/>
      <c r="D14" s="20" t="s">
        <v>6</v>
      </c>
      <c r="E14" s="103">
        <f t="shared" si="2"/>
        <v>10</v>
      </c>
      <c r="F14" s="102">
        <f t="shared" si="2"/>
        <v>0</v>
      </c>
      <c r="G14" s="102">
        <f t="shared" si="2"/>
        <v>10</v>
      </c>
    </row>
    <row r="15" spans="1:9" s="47" customFormat="1" x14ac:dyDescent="0.25">
      <c r="A15" s="88" t="s">
        <v>61</v>
      </c>
      <c r="B15" s="89"/>
      <c r="C15" s="90"/>
      <c r="D15" s="20" t="s">
        <v>17</v>
      </c>
      <c r="E15" s="103">
        <v>10</v>
      </c>
      <c r="F15" s="103">
        <v>0</v>
      </c>
      <c r="G15" s="103">
        <v>10</v>
      </c>
    </row>
    <row r="16" spans="1:9" s="50" customFormat="1" ht="25.5" x14ac:dyDescent="0.25">
      <c r="A16" s="82" t="s">
        <v>62</v>
      </c>
      <c r="B16" s="83"/>
      <c r="C16" s="84"/>
      <c r="D16" s="28" t="s">
        <v>63</v>
      </c>
      <c r="E16" s="103">
        <f t="shared" ref="E16:G16" si="3">SUM(E17)</f>
        <v>0</v>
      </c>
      <c r="F16" s="102">
        <f t="shared" si="3"/>
        <v>0</v>
      </c>
      <c r="G16" s="102">
        <f t="shared" si="3"/>
        <v>0</v>
      </c>
    </row>
    <row r="17" spans="1:9" s="47" customFormat="1" x14ac:dyDescent="0.25">
      <c r="A17" s="85" t="s">
        <v>60</v>
      </c>
      <c r="B17" s="86"/>
      <c r="C17" s="87"/>
      <c r="D17" s="20" t="s">
        <v>6</v>
      </c>
      <c r="E17" s="103">
        <f t="shared" ref="E17:G17" si="4">SUM(E18:E20)</f>
        <v>0</v>
      </c>
      <c r="F17" s="102">
        <f t="shared" si="4"/>
        <v>0</v>
      </c>
      <c r="G17" s="102">
        <f t="shared" si="4"/>
        <v>0</v>
      </c>
    </row>
    <row r="18" spans="1:9" s="47" customFormat="1" x14ac:dyDescent="0.25">
      <c r="A18" s="88" t="s">
        <v>64</v>
      </c>
      <c r="B18" s="89"/>
      <c r="C18" s="90"/>
      <c r="D18" s="20" t="s">
        <v>7</v>
      </c>
      <c r="E18" s="103">
        <v>0</v>
      </c>
      <c r="F18" s="103">
        <v>0</v>
      </c>
      <c r="G18" s="103">
        <v>0</v>
      </c>
    </row>
    <row r="19" spans="1:9" s="50" customFormat="1" x14ac:dyDescent="0.25">
      <c r="A19" s="88" t="s">
        <v>61</v>
      </c>
      <c r="B19" s="89"/>
      <c r="C19" s="90"/>
      <c r="D19" s="20" t="s">
        <v>17</v>
      </c>
      <c r="E19" s="103">
        <v>0</v>
      </c>
      <c r="F19" s="103">
        <v>0</v>
      </c>
      <c r="G19" s="103">
        <v>0</v>
      </c>
    </row>
    <row r="20" spans="1:9" s="47" customFormat="1" x14ac:dyDescent="0.25">
      <c r="A20" s="88" t="s">
        <v>65</v>
      </c>
      <c r="B20" s="89"/>
      <c r="C20" s="90"/>
      <c r="D20" s="20" t="s">
        <v>66</v>
      </c>
      <c r="E20" s="103">
        <v>0</v>
      </c>
      <c r="F20" s="103">
        <v>0</v>
      </c>
      <c r="G20" s="103">
        <v>0</v>
      </c>
    </row>
    <row r="21" spans="1:9" s="47" customFormat="1" ht="38.25" x14ac:dyDescent="0.25">
      <c r="A21" s="82" t="s">
        <v>67</v>
      </c>
      <c r="B21" s="83"/>
      <c r="C21" s="84"/>
      <c r="D21" s="28" t="s">
        <v>68</v>
      </c>
      <c r="E21" s="103">
        <f t="shared" ref="E21:G21" si="5">SUM(E22)</f>
        <v>229990</v>
      </c>
      <c r="F21" s="103">
        <f t="shared" si="5"/>
        <v>0</v>
      </c>
      <c r="G21" s="103">
        <f t="shared" si="5"/>
        <v>229990</v>
      </c>
    </row>
    <row r="22" spans="1:9" s="47" customFormat="1" ht="18.75" customHeight="1" x14ac:dyDescent="0.25">
      <c r="A22" s="85" t="s">
        <v>60</v>
      </c>
      <c r="B22" s="86"/>
      <c r="C22" s="87"/>
      <c r="D22" s="20" t="s">
        <v>6</v>
      </c>
      <c r="E22" s="103">
        <f t="shared" ref="E22:G22" si="6">SUM(E23:E25)</f>
        <v>229990</v>
      </c>
      <c r="F22" s="103">
        <f t="shared" si="6"/>
        <v>0</v>
      </c>
      <c r="G22" s="103">
        <f t="shared" si="6"/>
        <v>229990</v>
      </c>
    </row>
    <row r="23" spans="1:9" s="47" customFormat="1" x14ac:dyDescent="0.25">
      <c r="A23" s="88" t="s">
        <v>64</v>
      </c>
      <c r="B23" s="89"/>
      <c r="C23" s="90"/>
      <c r="D23" s="20" t="s">
        <v>7</v>
      </c>
      <c r="E23" s="103">
        <v>2000</v>
      </c>
      <c r="F23" s="103">
        <v>0</v>
      </c>
      <c r="G23" s="103">
        <v>2000</v>
      </c>
    </row>
    <row r="24" spans="1:9" s="50" customFormat="1" x14ac:dyDescent="0.25">
      <c r="A24" s="88" t="s">
        <v>61</v>
      </c>
      <c r="B24" s="89"/>
      <c r="C24" s="90"/>
      <c r="D24" s="20" t="s">
        <v>17</v>
      </c>
      <c r="E24" s="103">
        <v>225990</v>
      </c>
      <c r="F24" s="103">
        <v>0</v>
      </c>
      <c r="G24" s="103">
        <v>225990</v>
      </c>
    </row>
    <row r="25" spans="1:9" s="47" customFormat="1" x14ac:dyDescent="0.25">
      <c r="A25" s="88" t="s">
        <v>65</v>
      </c>
      <c r="B25" s="89"/>
      <c r="C25" s="90"/>
      <c r="D25" s="20" t="s">
        <v>66</v>
      </c>
      <c r="E25" s="103">
        <v>2000</v>
      </c>
      <c r="F25" s="103">
        <v>0</v>
      </c>
      <c r="G25" s="103">
        <v>2000</v>
      </c>
    </row>
    <row r="26" spans="1:9" s="50" customFormat="1" ht="38.25" x14ac:dyDescent="0.25">
      <c r="A26" s="91" t="s">
        <v>115</v>
      </c>
      <c r="B26" s="92"/>
      <c r="C26" s="93"/>
      <c r="D26" s="28" t="s">
        <v>116</v>
      </c>
      <c r="E26" s="103">
        <f t="shared" ref="E26:G26" si="7">SUM(E27)</f>
        <v>0</v>
      </c>
      <c r="F26" s="102">
        <f t="shared" si="7"/>
        <v>272904</v>
      </c>
      <c r="G26" s="102">
        <f t="shared" si="7"/>
        <v>272904</v>
      </c>
    </row>
    <row r="27" spans="1:9" s="47" customFormat="1" x14ac:dyDescent="0.25">
      <c r="A27" s="94">
        <v>3</v>
      </c>
      <c r="B27" s="95"/>
      <c r="C27" s="96"/>
      <c r="D27" s="20" t="s">
        <v>6</v>
      </c>
      <c r="E27" s="103">
        <f t="shared" ref="E27:G27" si="8">SUM(E28:E29)</f>
        <v>0</v>
      </c>
      <c r="F27" s="102">
        <f t="shared" si="8"/>
        <v>272904</v>
      </c>
      <c r="G27" s="102">
        <f t="shared" si="8"/>
        <v>272904</v>
      </c>
      <c r="I27" s="46"/>
    </row>
    <row r="28" spans="1:9" s="47" customFormat="1" x14ac:dyDescent="0.25">
      <c r="A28" s="88">
        <v>31</v>
      </c>
      <c r="B28" s="89"/>
      <c r="C28" s="90"/>
      <c r="D28" s="20" t="s">
        <v>7</v>
      </c>
      <c r="E28" s="103">
        <v>0</v>
      </c>
      <c r="F28" s="103">
        <v>235904</v>
      </c>
      <c r="G28" s="103">
        <v>235904</v>
      </c>
    </row>
    <row r="29" spans="1:9" s="47" customFormat="1" ht="18.75" customHeight="1" x14ac:dyDescent="0.25">
      <c r="A29" s="88">
        <v>32</v>
      </c>
      <c r="B29" s="89"/>
      <c r="C29" s="90"/>
      <c r="D29" s="20" t="s">
        <v>17</v>
      </c>
      <c r="E29" s="103">
        <v>0</v>
      </c>
      <c r="F29" s="103">
        <v>37000</v>
      </c>
      <c r="G29" s="103">
        <v>37000</v>
      </c>
    </row>
    <row r="30" spans="1:9" s="47" customFormat="1" ht="25.5" x14ac:dyDescent="0.25">
      <c r="A30" s="82" t="s">
        <v>70</v>
      </c>
      <c r="B30" s="83"/>
      <c r="C30" s="84"/>
      <c r="D30" s="28" t="s">
        <v>71</v>
      </c>
      <c r="E30" s="103">
        <f t="shared" ref="E30:G31" si="9">SUM(E31)</f>
        <v>8000</v>
      </c>
      <c r="F30" s="102">
        <f t="shared" si="9"/>
        <v>0</v>
      </c>
      <c r="G30" s="102">
        <f t="shared" si="9"/>
        <v>8000</v>
      </c>
    </row>
    <row r="31" spans="1:9" s="47" customFormat="1" x14ac:dyDescent="0.25">
      <c r="A31" s="85" t="s">
        <v>60</v>
      </c>
      <c r="B31" s="86"/>
      <c r="C31" s="87"/>
      <c r="D31" s="20" t="s">
        <v>6</v>
      </c>
      <c r="E31" s="103">
        <f t="shared" si="9"/>
        <v>8000</v>
      </c>
      <c r="F31" s="102">
        <f t="shared" si="9"/>
        <v>0</v>
      </c>
      <c r="G31" s="102">
        <f t="shared" si="9"/>
        <v>8000</v>
      </c>
    </row>
    <row r="32" spans="1:9" s="47" customFormat="1" x14ac:dyDescent="0.25">
      <c r="A32" s="88" t="s">
        <v>61</v>
      </c>
      <c r="B32" s="89"/>
      <c r="C32" s="90"/>
      <c r="D32" s="20" t="s">
        <v>17</v>
      </c>
      <c r="E32" s="103">
        <v>8000</v>
      </c>
      <c r="F32" s="103">
        <v>0</v>
      </c>
      <c r="G32" s="103">
        <v>8000</v>
      </c>
    </row>
    <row r="33" spans="1:7" s="50" customFormat="1" ht="25.5" x14ac:dyDescent="0.25">
      <c r="A33" s="82" t="s">
        <v>87</v>
      </c>
      <c r="B33" s="83"/>
      <c r="C33" s="84"/>
      <c r="D33" s="28" t="s">
        <v>88</v>
      </c>
      <c r="E33" s="103">
        <f t="shared" ref="E33:E34" si="10">SUM(E34)</f>
        <v>0</v>
      </c>
      <c r="F33" s="102">
        <f t="shared" ref="F33:G34" si="11">SUM(F34)</f>
        <v>0</v>
      </c>
      <c r="G33" s="102">
        <f t="shared" si="11"/>
        <v>0</v>
      </c>
    </row>
    <row r="34" spans="1:7" s="47" customFormat="1" x14ac:dyDescent="0.25">
      <c r="A34" s="85" t="s">
        <v>60</v>
      </c>
      <c r="B34" s="86"/>
      <c r="C34" s="87"/>
      <c r="D34" s="20" t="s">
        <v>6</v>
      </c>
      <c r="E34" s="103">
        <f t="shared" si="10"/>
        <v>0</v>
      </c>
      <c r="F34" s="102">
        <f t="shared" si="11"/>
        <v>0</v>
      </c>
      <c r="G34" s="102">
        <f t="shared" si="11"/>
        <v>0</v>
      </c>
    </row>
    <row r="35" spans="1:7" s="47" customFormat="1" x14ac:dyDescent="0.25">
      <c r="A35" s="88" t="s">
        <v>61</v>
      </c>
      <c r="B35" s="89"/>
      <c r="C35" s="90"/>
      <c r="D35" s="20" t="s">
        <v>17</v>
      </c>
      <c r="E35" s="103">
        <v>0</v>
      </c>
      <c r="F35" s="102">
        <v>0</v>
      </c>
      <c r="G35" s="102">
        <v>0</v>
      </c>
    </row>
    <row r="36" spans="1:7" s="50" customFormat="1" ht="25.5" x14ac:dyDescent="0.25">
      <c r="A36" s="82" t="s">
        <v>89</v>
      </c>
      <c r="B36" s="83"/>
      <c r="C36" s="84"/>
      <c r="D36" s="28" t="s">
        <v>90</v>
      </c>
      <c r="E36" s="103">
        <f t="shared" ref="E36:G37" si="12">SUM(E37)</f>
        <v>0</v>
      </c>
      <c r="F36" s="102">
        <f t="shared" si="12"/>
        <v>0</v>
      </c>
      <c r="G36" s="102">
        <f t="shared" si="12"/>
        <v>0</v>
      </c>
    </row>
    <row r="37" spans="1:7" s="47" customFormat="1" x14ac:dyDescent="0.25">
      <c r="A37" s="85" t="s">
        <v>60</v>
      </c>
      <c r="B37" s="86"/>
      <c r="C37" s="87"/>
      <c r="D37" s="20" t="s">
        <v>6</v>
      </c>
      <c r="E37" s="103">
        <f t="shared" si="12"/>
        <v>0</v>
      </c>
      <c r="F37" s="102">
        <f t="shared" si="12"/>
        <v>0</v>
      </c>
      <c r="G37" s="102">
        <f t="shared" si="12"/>
        <v>0</v>
      </c>
    </row>
    <row r="38" spans="1:7" s="47" customFormat="1" x14ac:dyDescent="0.25">
      <c r="A38" s="88" t="s">
        <v>61</v>
      </c>
      <c r="B38" s="89"/>
      <c r="C38" s="90"/>
      <c r="D38" s="20" t="s">
        <v>17</v>
      </c>
      <c r="E38" s="103">
        <v>0</v>
      </c>
      <c r="F38" s="102">
        <v>0</v>
      </c>
      <c r="G38" s="102">
        <v>0</v>
      </c>
    </row>
    <row r="39" spans="1:7" s="50" customFormat="1" ht="25.5" x14ac:dyDescent="0.25">
      <c r="A39" s="82" t="s">
        <v>91</v>
      </c>
      <c r="B39" s="83"/>
      <c r="C39" s="84"/>
      <c r="D39" s="28" t="s">
        <v>92</v>
      </c>
      <c r="E39" s="103">
        <f t="shared" ref="E39:E43" si="13">SUM(E40)</f>
        <v>0</v>
      </c>
      <c r="F39" s="102">
        <f t="shared" ref="F39:G43" si="14">SUM(F40)</f>
        <v>537.17999999999995</v>
      </c>
      <c r="G39" s="102">
        <f t="shared" si="14"/>
        <v>537.17999999999995</v>
      </c>
    </row>
    <row r="40" spans="1:7" s="47" customFormat="1" x14ac:dyDescent="0.25">
      <c r="A40" s="85" t="s">
        <v>60</v>
      </c>
      <c r="B40" s="86"/>
      <c r="C40" s="87"/>
      <c r="D40" s="20" t="s">
        <v>6</v>
      </c>
      <c r="E40" s="103">
        <f t="shared" si="13"/>
        <v>0</v>
      </c>
      <c r="F40" s="102">
        <f t="shared" si="14"/>
        <v>537.17999999999995</v>
      </c>
      <c r="G40" s="102">
        <f t="shared" si="14"/>
        <v>537.17999999999995</v>
      </c>
    </row>
    <row r="41" spans="1:7" s="47" customFormat="1" x14ac:dyDescent="0.25">
      <c r="A41" s="88" t="s">
        <v>61</v>
      </c>
      <c r="B41" s="89"/>
      <c r="C41" s="90"/>
      <c r="D41" s="20" t="s">
        <v>17</v>
      </c>
      <c r="E41" s="103">
        <v>0</v>
      </c>
      <c r="F41" s="102">
        <v>537.17999999999995</v>
      </c>
      <c r="G41" s="102">
        <v>537.17999999999995</v>
      </c>
    </row>
    <row r="42" spans="1:7" s="50" customFormat="1" ht="25.5" x14ac:dyDescent="0.25">
      <c r="A42" s="82" t="s">
        <v>118</v>
      </c>
      <c r="B42" s="83"/>
      <c r="C42" s="84"/>
      <c r="D42" s="28" t="s">
        <v>92</v>
      </c>
      <c r="E42" s="103">
        <f t="shared" si="13"/>
        <v>0</v>
      </c>
      <c r="F42" s="102">
        <f t="shared" si="14"/>
        <v>53040.5</v>
      </c>
      <c r="G42" s="102">
        <f t="shared" si="14"/>
        <v>53040.5</v>
      </c>
    </row>
    <row r="43" spans="1:7" s="47" customFormat="1" x14ac:dyDescent="0.25">
      <c r="A43" s="85" t="s">
        <v>60</v>
      </c>
      <c r="B43" s="86"/>
      <c r="C43" s="87"/>
      <c r="D43" s="20" t="s">
        <v>6</v>
      </c>
      <c r="E43" s="103">
        <f t="shared" si="13"/>
        <v>0</v>
      </c>
      <c r="F43" s="102">
        <f t="shared" si="14"/>
        <v>53040.5</v>
      </c>
      <c r="G43" s="102">
        <f t="shared" si="14"/>
        <v>53040.5</v>
      </c>
    </row>
    <row r="44" spans="1:7" s="47" customFormat="1" x14ac:dyDescent="0.25">
      <c r="A44" s="88">
        <v>31</v>
      </c>
      <c r="B44" s="89"/>
      <c r="C44" s="90"/>
      <c r="D44" s="20" t="s">
        <v>7</v>
      </c>
      <c r="E44" s="103">
        <v>0</v>
      </c>
      <c r="F44" s="102">
        <v>53040.5</v>
      </c>
      <c r="G44" s="102">
        <v>53040.5</v>
      </c>
    </row>
    <row r="45" spans="1:7" s="50" customFormat="1" ht="25.5" x14ac:dyDescent="0.25">
      <c r="A45" s="82" t="s">
        <v>93</v>
      </c>
      <c r="B45" s="83"/>
      <c r="C45" s="84"/>
      <c r="D45" s="28" t="s">
        <v>94</v>
      </c>
      <c r="E45" s="103">
        <f t="shared" ref="E45:E46" si="15">SUM(E46)</f>
        <v>0</v>
      </c>
      <c r="F45" s="102">
        <f t="shared" ref="F45:G46" si="16">SUM(F46)</f>
        <v>80.89</v>
      </c>
      <c r="G45" s="102">
        <f t="shared" si="16"/>
        <v>80.89</v>
      </c>
    </row>
    <row r="46" spans="1:7" s="47" customFormat="1" x14ac:dyDescent="0.25">
      <c r="A46" s="85" t="s">
        <v>60</v>
      </c>
      <c r="B46" s="86"/>
      <c r="C46" s="87"/>
      <c r="D46" s="20" t="s">
        <v>6</v>
      </c>
      <c r="E46" s="103">
        <f t="shared" si="15"/>
        <v>0</v>
      </c>
      <c r="F46" s="102">
        <f t="shared" si="16"/>
        <v>80.89</v>
      </c>
      <c r="G46" s="102">
        <f t="shared" si="16"/>
        <v>80.89</v>
      </c>
    </row>
    <row r="47" spans="1:7" s="47" customFormat="1" x14ac:dyDescent="0.25">
      <c r="A47" s="88" t="s">
        <v>61</v>
      </c>
      <c r="B47" s="89"/>
      <c r="C47" s="90"/>
      <c r="D47" s="20" t="s">
        <v>17</v>
      </c>
      <c r="E47" s="103">
        <v>0</v>
      </c>
      <c r="F47" s="102">
        <v>80.89</v>
      </c>
      <c r="G47" s="102">
        <v>80.89</v>
      </c>
    </row>
    <row r="48" spans="1:7" s="50" customFormat="1" x14ac:dyDescent="0.25">
      <c r="A48" s="97" t="s">
        <v>72</v>
      </c>
      <c r="B48" s="98"/>
      <c r="C48" s="99"/>
      <c r="D48" s="21" t="s">
        <v>73</v>
      </c>
      <c r="E48" s="101">
        <f>E49+E52+E58+E61</f>
        <v>205000</v>
      </c>
      <c r="F48" s="100">
        <f>F49+F52+F58+F61+F55</f>
        <v>30000</v>
      </c>
      <c r="G48" s="100">
        <f>G49+G52+G58+G61+G55</f>
        <v>235000</v>
      </c>
    </row>
    <row r="49" spans="1:7" s="47" customFormat="1" ht="25.5" x14ac:dyDescent="0.25">
      <c r="A49" s="82" t="s">
        <v>55</v>
      </c>
      <c r="B49" s="83"/>
      <c r="C49" s="84"/>
      <c r="D49" s="28" t="s">
        <v>56</v>
      </c>
      <c r="E49" s="103">
        <f t="shared" ref="E49:G50" si="17">SUM(E50)</f>
        <v>197000</v>
      </c>
      <c r="F49" s="102">
        <f t="shared" si="17"/>
        <v>0</v>
      </c>
      <c r="G49" s="102">
        <f t="shared" si="17"/>
        <v>197000</v>
      </c>
    </row>
    <row r="50" spans="1:7" s="47" customFormat="1" ht="25.5" x14ac:dyDescent="0.25">
      <c r="A50" s="85" t="s">
        <v>57</v>
      </c>
      <c r="B50" s="86"/>
      <c r="C50" s="87"/>
      <c r="D50" s="20" t="s">
        <v>8</v>
      </c>
      <c r="E50" s="103">
        <f t="shared" si="17"/>
        <v>197000</v>
      </c>
      <c r="F50" s="102">
        <f t="shared" si="17"/>
        <v>0</v>
      </c>
      <c r="G50" s="102">
        <f t="shared" si="17"/>
        <v>197000</v>
      </c>
    </row>
    <row r="51" spans="1:7" s="48" customFormat="1" ht="25.5" x14ac:dyDescent="0.25">
      <c r="A51" s="88" t="s">
        <v>74</v>
      </c>
      <c r="B51" s="89"/>
      <c r="C51" s="90"/>
      <c r="D51" s="20" t="s">
        <v>22</v>
      </c>
      <c r="E51" s="103">
        <v>197000</v>
      </c>
      <c r="F51" s="103">
        <v>0</v>
      </c>
      <c r="G51" s="103">
        <v>197000</v>
      </c>
    </row>
    <row r="52" spans="1:7" s="50" customFormat="1" ht="38.25" x14ac:dyDescent="0.25">
      <c r="A52" s="82" t="s">
        <v>67</v>
      </c>
      <c r="B52" s="83"/>
      <c r="C52" s="84"/>
      <c r="D52" s="28" t="s">
        <v>68</v>
      </c>
      <c r="E52" s="103">
        <f t="shared" ref="E52:G56" si="18">SUM(E53)</f>
        <v>7000</v>
      </c>
      <c r="F52" s="102">
        <f t="shared" si="18"/>
        <v>0</v>
      </c>
      <c r="G52" s="102">
        <f t="shared" si="18"/>
        <v>7000</v>
      </c>
    </row>
    <row r="53" spans="1:7" s="47" customFormat="1" ht="25.5" x14ac:dyDescent="0.25">
      <c r="A53" s="85" t="s">
        <v>57</v>
      </c>
      <c r="B53" s="86"/>
      <c r="C53" s="87"/>
      <c r="D53" s="20" t="s">
        <v>8</v>
      </c>
      <c r="E53" s="103">
        <f t="shared" si="18"/>
        <v>7000</v>
      </c>
      <c r="F53" s="102">
        <f t="shared" si="18"/>
        <v>0</v>
      </c>
      <c r="G53" s="102">
        <f t="shared" si="18"/>
        <v>7000</v>
      </c>
    </row>
    <row r="54" spans="1:7" s="47" customFormat="1" ht="25.5" x14ac:dyDescent="0.25">
      <c r="A54" s="88" t="s">
        <v>74</v>
      </c>
      <c r="B54" s="89"/>
      <c r="C54" s="90"/>
      <c r="D54" s="20" t="s">
        <v>22</v>
      </c>
      <c r="E54" s="103">
        <v>7000</v>
      </c>
      <c r="F54" s="103">
        <v>0</v>
      </c>
      <c r="G54" s="103">
        <v>7000</v>
      </c>
    </row>
    <row r="55" spans="1:7" s="50" customFormat="1" ht="38.25" x14ac:dyDescent="0.25">
      <c r="A55" s="82" t="s">
        <v>117</v>
      </c>
      <c r="B55" s="83"/>
      <c r="C55" s="84"/>
      <c r="D55" s="28" t="s">
        <v>116</v>
      </c>
      <c r="E55" s="103">
        <f t="shared" si="18"/>
        <v>0</v>
      </c>
      <c r="F55" s="102">
        <f t="shared" si="18"/>
        <v>30000</v>
      </c>
      <c r="G55" s="102">
        <f t="shared" si="18"/>
        <v>30000</v>
      </c>
    </row>
    <row r="56" spans="1:7" s="47" customFormat="1" ht="25.5" x14ac:dyDescent="0.25">
      <c r="A56" s="85" t="s">
        <v>57</v>
      </c>
      <c r="B56" s="86"/>
      <c r="C56" s="87"/>
      <c r="D56" s="20" t="s">
        <v>8</v>
      </c>
      <c r="E56" s="103">
        <f t="shared" si="18"/>
        <v>0</v>
      </c>
      <c r="F56" s="102">
        <f t="shared" si="18"/>
        <v>30000</v>
      </c>
      <c r="G56" s="102">
        <f t="shared" si="18"/>
        <v>30000</v>
      </c>
    </row>
    <row r="57" spans="1:7" s="47" customFormat="1" ht="25.5" x14ac:dyDescent="0.25">
      <c r="A57" s="88" t="s">
        <v>74</v>
      </c>
      <c r="B57" s="89"/>
      <c r="C57" s="90"/>
      <c r="D57" s="20" t="s">
        <v>22</v>
      </c>
      <c r="E57" s="103">
        <v>0</v>
      </c>
      <c r="F57" s="103">
        <v>30000</v>
      </c>
      <c r="G57" s="103">
        <v>30000</v>
      </c>
    </row>
    <row r="58" spans="1:7" s="50" customFormat="1" ht="38.25" x14ac:dyDescent="0.25">
      <c r="A58" s="82" t="s">
        <v>75</v>
      </c>
      <c r="B58" s="83"/>
      <c r="C58" s="84"/>
      <c r="D58" s="28" t="s">
        <v>76</v>
      </c>
      <c r="E58" s="103">
        <f t="shared" ref="E58:G59" si="19">SUM(E59)</f>
        <v>1000</v>
      </c>
      <c r="F58" s="102">
        <f t="shared" si="19"/>
        <v>0</v>
      </c>
      <c r="G58" s="102">
        <f t="shared" si="19"/>
        <v>1000</v>
      </c>
    </row>
    <row r="59" spans="1:7" s="47" customFormat="1" ht="25.5" x14ac:dyDescent="0.25">
      <c r="A59" s="85" t="s">
        <v>57</v>
      </c>
      <c r="B59" s="86"/>
      <c r="C59" s="87"/>
      <c r="D59" s="20" t="s">
        <v>8</v>
      </c>
      <c r="E59" s="103">
        <f t="shared" si="19"/>
        <v>1000</v>
      </c>
      <c r="F59" s="102">
        <f t="shared" si="19"/>
        <v>0</v>
      </c>
      <c r="G59" s="102">
        <f t="shared" si="19"/>
        <v>1000</v>
      </c>
    </row>
    <row r="60" spans="1:7" s="47" customFormat="1" ht="25.5" x14ac:dyDescent="0.25">
      <c r="A60" s="88" t="s">
        <v>74</v>
      </c>
      <c r="B60" s="89"/>
      <c r="C60" s="90"/>
      <c r="D60" s="20" t="s">
        <v>22</v>
      </c>
      <c r="E60" s="103">
        <v>1000</v>
      </c>
      <c r="F60" s="103">
        <v>0</v>
      </c>
      <c r="G60" s="103">
        <v>1000</v>
      </c>
    </row>
    <row r="61" spans="1:7" s="50" customFormat="1" ht="25.5" x14ac:dyDescent="0.25">
      <c r="A61" s="82" t="s">
        <v>91</v>
      </c>
      <c r="B61" s="83"/>
      <c r="C61" s="84"/>
      <c r="D61" s="28" t="s">
        <v>92</v>
      </c>
      <c r="E61" s="103">
        <f t="shared" ref="E61:E62" si="20">SUM(E62)</f>
        <v>0</v>
      </c>
      <c r="F61" s="102">
        <f t="shared" ref="F61:G62" si="21">SUM(F62)</f>
        <v>0</v>
      </c>
      <c r="G61" s="102">
        <f t="shared" si="21"/>
        <v>0</v>
      </c>
    </row>
    <row r="62" spans="1:7" s="47" customFormat="1" ht="25.5" x14ac:dyDescent="0.25">
      <c r="A62" s="85">
        <v>4</v>
      </c>
      <c r="B62" s="86"/>
      <c r="C62" s="87"/>
      <c r="D62" s="20" t="s">
        <v>8</v>
      </c>
      <c r="E62" s="103">
        <f t="shared" si="20"/>
        <v>0</v>
      </c>
      <c r="F62" s="102">
        <f t="shared" si="21"/>
        <v>0</v>
      </c>
      <c r="G62" s="102">
        <f t="shared" si="21"/>
        <v>0</v>
      </c>
    </row>
    <row r="63" spans="1:7" s="47" customFormat="1" ht="25.5" x14ac:dyDescent="0.25">
      <c r="A63" s="88">
        <v>42</v>
      </c>
      <c r="B63" s="89"/>
      <c r="C63" s="90"/>
      <c r="D63" s="20" t="s">
        <v>22</v>
      </c>
      <c r="E63" s="103">
        <v>0</v>
      </c>
      <c r="F63" s="102">
        <v>0</v>
      </c>
      <c r="G63" s="102">
        <v>0</v>
      </c>
    </row>
    <row r="64" spans="1:7" s="50" customFormat="1" x14ac:dyDescent="0.25">
      <c r="A64" s="97" t="s">
        <v>85</v>
      </c>
      <c r="B64" s="98"/>
      <c r="C64" s="99"/>
      <c r="D64" s="21" t="s">
        <v>86</v>
      </c>
      <c r="E64" s="101">
        <f t="shared" ref="E64:E66" si="22">SUM(E65)</f>
        <v>50000</v>
      </c>
      <c r="F64" s="100">
        <f t="shared" ref="F64:G66" si="23">SUM(F65)</f>
        <v>0</v>
      </c>
      <c r="G64" s="100">
        <f t="shared" si="23"/>
        <v>50000</v>
      </c>
    </row>
    <row r="65" spans="1:7" s="47" customFormat="1" ht="25.5" x14ac:dyDescent="0.25">
      <c r="A65" s="82" t="s">
        <v>55</v>
      </c>
      <c r="B65" s="83"/>
      <c r="C65" s="84"/>
      <c r="D65" s="28" t="s">
        <v>56</v>
      </c>
      <c r="E65" s="103">
        <f t="shared" si="22"/>
        <v>50000</v>
      </c>
      <c r="F65" s="102">
        <f t="shared" si="23"/>
        <v>0</v>
      </c>
      <c r="G65" s="102">
        <f t="shared" si="23"/>
        <v>50000</v>
      </c>
    </row>
    <row r="66" spans="1:7" s="47" customFormat="1" ht="25.5" x14ac:dyDescent="0.25">
      <c r="A66" s="85" t="s">
        <v>57</v>
      </c>
      <c r="B66" s="86"/>
      <c r="C66" s="87"/>
      <c r="D66" s="20" t="s">
        <v>8</v>
      </c>
      <c r="E66" s="103">
        <f t="shared" si="22"/>
        <v>50000</v>
      </c>
      <c r="F66" s="102">
        <f t="shared" si="23"/>
        <v>0</v>
      </c>
      <c r="G66" s="102">
        <f t="shared" si="23"/>
        <v>50000</v>
      </c>
    </row>
    <row r="67" spans="1:7" s="48" customFormat="1" ht="25.5" x14ac:dyDescent="0.25">
      <c r="A67" s="88">
        <v>45</v>
      </c>
      <c r="B67" s="89"/>
      <c r="C67" s="90"/>
      <c r="D67" s="20" t="s">
        <v>69</v>
      </c>
      <c r="E67" s="103">
        <v>50000</v>
      </c>
      <c r="F67" s="103">
        <v>0</v>
      </c>
      <c r="G67" s="103">
        <v>50000</v>
      </c>
    </row>
    <row r="68" spans="1:7" s="50" customFormat="1" ht="25.5" x14ac:dyDescent="0.25">
      <c r="A68" s="97" t="s">
        <v>77</v>
      </c>
      <c r="B68" s="98"/>
      <c r="C68" s="99"/>
      <c r="D68" s="21" t="s">
        <v>78</v>
      </c>
      <c r="E68" s="101">
        <f t="shared" ref="E68:G68" si="24">E69</f>
        <v>4000</v>
      </c>
      <c r="F68" s="100">
        <f t="shared" si="24"/>
        <v>0</v>
      </c>
      <c r="G68" s="100">
        <f t="shared" si="24"/>
        <v>4000</v>
      </c>
    </row>
    <row r="69" spans="1:7" s="50" customFormat="1" ht="38.25" x14ac:dyDescent="0.25">
      <c r="A69" s="82" t="s">
        <v>79</v>
      </c>
      <c r="B69" s="83"/>
      <c r="C69" s="84"/>
      <c r="D69" s="28" t="s">
        <v>68</v>
      </c>
      <c r="E69" s="103">
        <f t="shared" ref="E69:G70" si="25">SUM(E70)</f>
        <v>4000</v>
      </c>
      <c r="F69" s="103">
        <f t="shared" si="25"/>
        <v>0</v>
      </c>
      <c r="G69" s="103">
        <f t="shared" si="25"/>
        <v>4000</v>
      </c>
    </row>
    <row r="70" spans="1:7" s="47" customFormat="1" x14ac:dyDescent="0.25">
      <c r="A70" s="85" t="s">
        <v>60</v>
      </c>
      <c r="B70" s="86"/>
      <c r="C70" s="87"/>
      <c r="D70" s="20" t="s">
        <v>6</v>
      </c>
      <c r="E70" s="103">
        <f t="shared" si="25"/>
        <v>4000</v>
      </c>
      <c r="F70" s="103">
        <f t="shared" si="25"/>
        <v>0</v>
      </c>
      <c r="G70" s="103">
        <f t="shared" si="25"/>
        <v>4000</v>
      </c>
    </row>
    <row r="71" spans="1:7" s="47" customFormat="1" x14ac:dyDescent="0.25">
      <c r="A71" s="88" t="s">
        <v>61</v>
      </c>
      <c r="B71" s="89"/>
      <c r="C71" s="90"/>
      <c r="D71" s="20" t="s">
        <v>17</v>
      </c>
      <c r="E71" s="103">
        <v>4000</v>
      </c>
      <c r="F71" s="103">
        <v>0</v>
      </c>
      <c r="G71" s="103">
        <v>4000</v>
      </c>
    </row>
    <row r="72" spans="1:7" s="50" customFormat="1" ht="51" x14ac:dyDescent="0.25">
      <c r="A72" s="97" t="s">
        <v>80</v>
      </c>
      <c r="B72" s="98"/>
      <c r="C72" s="99"/>
      <c r="D72" s="21" t="s">
        <v>81</v>
      </c>
      <c r="E72" s="101">
        <f t="shared" ref="E72:G72" si="26">E73+E78</f>
        <v>26000</v>
      </c>
      <c r="F72" s="100">
        <f t="shared" si="26"/>
        <v>0</v>
      </c>
      <c r="G72" s="100">
        <f t="shared" si="26"/>
        <v>26000</v>
      </c>
    </row>
    <row r="73" spans="1:7" s="47" customFormat="1" ht="25.5" x14ac:dyDescent="0.25">
      <c r="A73" s="82" t="s">
        <v>82</v>
      </c>
      <c r="B73" s="83"/>
      <c r="C73" s="84"/>
      <c r="D73" s="28" t="s">
        <v>83</v>
      </c>
      <c r="E73" s="103">
        <f t="shared" ref="E73:G73" si="27">SUM(E74)</f>
        <v>24000</v>
      </c>
      <c r="F73" s="102">
        <f t="shared" si="27"/>
        <v>0</v>
      </c>
      <c r="G73" s="102">
        <f t="shared" si="27"/>
        <v>24000</v>
      </c>
    </row>
    <row r="74" spans="1:7" s="47" customFormat="1" x14ac:dyDescent="0.25">
      <c r="A74" s="85" t="s">
        <v>60</v>
      </c>
      <c r="B74" s="86"/>
      <c r="C74" s="87"/>
      <c r="D74" s="20" t="s">
        <v>6</v>
      </c>
      <c r="E74" s="103">
        <f t="shared" ref="E74:G74" si="28">SUM(E75:E77)</f>
        <v>24000</v>
      </c>
      <c r="F74" s="102">
        <f t="shared" si="28"/>
        <v>0</v>
      </c>
      <c r="G74" s="102">
        <f t="shared" si="28"/>
        <v>24000</v>
      </c>
    </row>
    <row r="75" spans="1:7" s="48" customFormat="1" x14ac:dyDescent="0.25">
      <c r="A75" s="88" t="s">
        <v>64</v>
      </c>
      <c r="B75" s="89"/>
      <c r="C75" s="90"/>
      <c r="D75" s="20" t="s">
        <v>7</v>
      </c>
      <c r="E75" s="103">
        <v>20900</v>
      </c>
      <c r="F75" s="103">
        <v>0</v>
      </c>
      <c r="G75" s="103">
        <v>20900</v>
      </c>
    </row>
    <row r="76" spans="1:7" s="50" customFormat="1" x14ac:dyDescent="0.25">
      <c r="A76" s="88" t="s">
        <v>61</v>
      </c>
      <c r="B76" s="89"/>
      <c r="C76" s="90"/>
      <c r="D76" s="20" t="s">
        <v>17</v>
      </c>
      <c r="E76" s="103">
        <v>3000</v>
      </c>
      <c r="F76" s="103">
        <v>0</v>
      </c>
      <c r="G76" s="103">
        <v>3000</v>
      </c>
    </row>
    <row r="77" spans="1:7" s="47" customFormat="1" x14ac:dyDescent="0.25">
      <c r="A77" s="88" t="s">
        <v>65</v>
      </c>
      <c r="B77" s="89"/>
      <c r="C77" s="90"/>
      <c r="D77" s="20" t="s">
        <v>66</v>
      </c>
      <c r="E77" s="103">
        <v>100</v>
      </c>
      <c r="F77" s="103">
        <v>0</v>
      </c>
      <c r="G77" s="103">
        <v>100</v>
      </c>
    </row>
    <row r="78" spans="1:7" s="47" customFormat="1" ht="25.5" x14ac:dyDescent="0.25">
      <c r="A78" s="82" t="s">
        <v>82</v>
      </c>
      <c r="B78" s="83"/>
      <c r="C78" s="84"/>
      <c r="D78" s="28" t="s">
        <v>83</v>
      </c>
      <c r="E78" s="103">
        <f t="shared" ref="E78:G78" si="29">SUM(E79)</f>
        <v>2000</v>
      </c>
      <c r="F78" s="102">
        <f t="shared" si="29"/>
        <v>0</v>
      </c>
      <c r="G78" s="102">
        <f t="shared" si="29"/>
        <v>2000</v>
      </c>
    </row>
    <row r="79" spans="1:7" s="47" customFormat="1" ht="25.5" x14ac:dyDescent="0.25">
      <c r="A79" s="85" t="s">
        <v>57</v>
      </c>
      <c r="B79" s="86"/>
      <c r="C79" s="87"/>
      <c r="D79" s="20" t="s">
        <v>8</v>
      </c>
      <c r="E79" s="103">
        <f t="shared" ref="E79:G79" si="30">SUM(E80:E81)</f>
        <v>2000</v>
      </c>
      <c r="F79" s="102">
        <f t="shared" si="30"/>
        <v>0</v>
      </c>
      <c r="G79" s="102">
        <f t="shared" si="30"/>
        <v>2000</v>
      </c>
    </row>
    <row r="80" spans="1:7" s="47" customFormat="1" ht="25.5" x14ac:dyDescent="0.25">
      <c r="A80" s="88" t="s">
        <v>74</v>
      </c>
      <c r="B80" s="89"/>
      <c r="C80" s="90"/>
      <c r="D80" s="20" t="s">
        <v>22</v>
      </c>
      <c r="E80" s="103">
        <v>1600</v>
      </c>
      <c r="F80" s="103">
        <v>0</v>
      </c>
      <c r="G80" s="103">
        <v>1600</v>
      </c>
    </row>
    <row r="81" spans="1:7" s="47" customFormat="1" ht="25.5" x14ac:dyDescent="0.25">
      <c r="A81" s="88" t="s">
        <v>84</v>
      </c>
      <c r="B81" s="89"/>
      <c r="C81" s="90"/>
      <c r="D81" s="20" t="s">
        <v>69</v>
      </c>
      <c r="E81" s="103">
        <v>400</v>
      </c>
      <c r="F81" s="103">
        <v>0</v>
      </c>
      <c r="G81" s="103">
        <v>400</v>
      </c>
    </row>
    <row r="82" spans="1:7" s="47" customFormat="1" x14ac:dyDescent="0.25"/>
    <row r="83" spans="1:7" s="47" customFormat="1" x14ac:dyDescent="0.25"/>
    <row r="84" spans="1:7" s="47" customFormat="1" x14ac:dyDescent="0.25">
      <c r="A84"/>
      <c r="B84"/>
      <c r="C84"/>
      <c r="D84"/>
      <c r="E84"/>
      <c r="F84"/>
      <c r="G84"/>
    </row>
    <row r="85" spans="1:7" s="47" customFormat="1" x14ac:dyDescent="0.25">
      <c r="A85"/>
      <c r="B85"/>
      <c r="C85"/>
      <c r="D85"/>
      <c r="E85"/>
      <c r="F85"/>
      <c r="G85"/>
    </row>
    <row r="86" spans="1:7" s="47" customFormat="1" x14ac:dyDescent="0.25">
      <c r="A86"/>
      <c r="B86"/>
      <c r="C86"/>
      <c r="D86"/>
      <c r="E86"/>
      <c r="F86"/>
      <c r="G86"/>
    </row>
  </sheetData>
  <mergeCells count="79">
    <mergeCell ref="A1:G1"/>
    <mergeCell ref="A67:C67"/>
    <mergeCell ref="A61:C61"/>
    <mergeCell ref="A62:C62"/>
    <mergeCell ref="A63:C63"/>
    <mergeCell ref="A64:C64"/>
    <mergeCell ref="A65:C65"/>
    <mergeCell ref="A66:C66"/>
    <mergeCell ref="A59:C59"/>
    <mergeCell ref="A60:C60"/>
    <mergeCell ref="A81:C81"/>
    <mergeCell ref="A74:C74"/>
    <mergeCell ref="A75:C75"/>
    <mergeCell ref="A76:C76"/>
    <mergeCell ref="A77:C77"/>
    <mergeCell ref="A78:C78"/>
    <mergeCell ref="A79:C79"/>
    <mergeCell ref="A80:C80"/>
    <mergeCell ref="A69:C69"/>
    <mergeCell ref="A70:C70"/>
    <mergeCell ref="A71:C71"/>
    <mergeCell ref="A72:C72"/>
    <mergeCell ref="A73:C73"/>
    <mergeCell ref="A68:C68"/>
    <mergeCell ref="A51:C51"/>
    <mergeCell ref="A52:C52"/>
    <mergeCell ref="A53:C53"/>
    <mergeCell ref="A54:C54"/>
    <mergeCell ref="A58:C58"/>
    <mergeCell ref="A55:C55"/>
    <mergeCell ref="A56:C56"/>
    <mergeCell ref="A57:C57"/>
    <mergeCell ref="A37:C37"/>
    <mergeCell ref="A38:C38"/>
    <mergeCell ref="A48:C48"/>
    <mergeCell ref="A49:C49"/>
    <mergeCell ref="A50:C50"/>
    <mergeCell ref="A41:C41"/>
    <mergeCell ref="A45:C45"/>
    <mergeCell ref="A46:C46"/>
    <mergeCell ref="A47:C47"/>
    <mergeCell ref="A39:C39"/>
    <mergeCell ref="A40:C40"/>
    <mergeCell ref="A42:C42"/>
    <mergeCell ref="A43:C43"/>
    <mergeCell ref="A44:C44"/>
    <mergeCell ref="A30:C30"/>
    <mergeCell ref="A31:C31"/>
    <mergeCell ref="A32:C32"/>
    <mergeCell ref="A36:C36"/>
    <mergeCell ref="A21:C21"/>
    <mergeCell ref="A22:C22"/>
    <mergeCell ref="A23:C23"/>
    <mergeCell ref="A24:C24"/>
    <mergeCell ref="A25:C25"/>
    <mergeCell ref="A33:C33"/>
    <mergeCell ref="A34:C34"/>
    <mergeCell ref="A35:C35"/>
    <mergeCell ref="A26:C26"/>
    <mergeCell ref="A27:C27"/>
    <mergeCell ref="A28:C28"/>
    <mergeCell ref="A29:C29"/>
    <mergeCell ref="A18:C18"/>
    <mergeCell ref="A19:C19"/>
    <mergeCell ref="A20:C20"/>
    <mergeCell ref="A16:C16"/>
    <mergeCell ref="A17:C17"/>
    <mergeCell ref="A13:C13"/>
    <mergeCell ref="A14:C14"/>
    <mergeCell ref="A15:C15"/>
    <mergeCell ref="A9:C9"/>
    <mergeCell ref="A10:C10"/>
    <mergeCell ref="A11:C11"/>
    <mergeCell ref="A12:C12"/>
    <mergeCell ref="A8:C8"/>
    <mergeCell ref="A3:F3"/>
    <mergeCell ref="A5:C5"/>
    <mergeCell ref="A6:C6"/>
    <mergeCell ref="A7:C7"/>
  </mergeCells>
  <pageMargins left="0.39370078740157483" right="0.39370078740157483" top="0.39370078740157483" bottom="0.39370078740157483" header="0" footer="0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Prihodi i rashodi po izvorima</vt:lpstr>
      <vt:lpstr>Rashodi prema funkcijskoj kl</vt:lpstr>
      <vt:lpstr>Račun financiranja</vt:lpstr>
      <vt:lpstr>POSEBNI DIO</vt:lpstr>
      <vt:lpstr>List2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Vrtic Omis</cp:lastModifiedBy>
  <cp:lastPrinted>2023-10-24T08:07:46Z</cp:lastPrinted>
  <dcterms:created xsi:type="dcterms:W3CDTF">2022-08-12T12:51:27Z</dcterms:created>
  <dcterms:modified xsi:type="dcterms:W3CDTF">2024-09-11T08:02:04Z</dcterms:modified>
</cp:coreProperties>
</file>